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D:\BARRI_ERRP\2-CONVOCATORIA\2_SOLICITUD TELEMÁTICA\1_FICHAS ERRP\"/>
    </mc:Choice>
  </mc:AlternateContent>
  <xr:revisionPtr revIDLastSave="0" documentId="13_ncr:1_{E4BF60BE-C399-47E0-B540-C6B910124D55}" xr6:coauthVersionLast="47" xr6:coauthVersionMax="47" xr10:uidLastSave="{00000000-0000-0000-0000-000000000000}"/>
  <bookViews>
    <workbookView xWindow="-110" yWindow="-110" windowWidth="19420" windowHeight="10420" tabRatio="873" xr2:uid="{00000000-000D-0000-FFFF-FFFF00000000}"/>
  </bookViews>
  <sheets>
    <sheet name="Ficha 1. RESUMEN ERRP" sheetId="42" r:id="rId1"/>
    <sheet name="Ficha 2. DATOS ACTUACIONES RHB" sheetId="32" r:id="rId2"/>
    <sheet name="Ficha 3. URB Y OFI COSTE SUBV" sheetId="26" r:id="rId3"/>
    <sheet name="Ficha 4. ESTIMACIÓN SUBV" sheetId="35" r:id="rId4"/>
  </sheets>
  <definedNames>
    <definedName name="_xlnm._FilterDatabase" localSheetId="0" hidden="1">'Ficha 1. RESUMEN ERRP'!#REF!</definedName>
    <definedName name="_xlnm._FilterDatabase" localSheetId="1" hidden="1">'Ficha 2. DATOS ACTUACIONES RHB'!#REF!</definedName>
    <definedName name="_xlnm._FilterDatabase" localSheetId="3" hidden="1">'Ficha 4. ESTIMACIÓN SUBV'!#REF!</definedName>
    <definedName name="_xlnm.Print_Area" localSheetId="0">'Ficha 1. RESUMEN ERRP'!$B$2:$AK$228</definedName>
    <definedName name="_xlnm.Print_Area" localSheetId="1">'Ficha 2. DATOS ACTUACIONES RHB'!$D$1:$AM$154</definedName>
    <definedName name="_xlnm.Print_Area" localSheetId="2">'Ficha 3. URB Y OFI COSTE SUBV'!$B$2:$AK$166</definedName>
    <definedName name="_xlnm.Print_Area" localSheetId="3">'Ficha 4. ESTIMACIÓN SUBV'!$B$2:$AK$356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37" i="35" l="1"/>
  <c r="N137" i="35"/>
  <c r="M137" i="35"/>
  <c r="I137" i="35"/>
  <c r="Z137" i="35" s="1"/>
  <c r="H137" i="35"/>
  <c r="AO137" i="35" s="1"/>
  <c r="C137" i="35"/>
  <c r="N136" i="35"/>
  <c r="M136" i="35"/>
  <c r="I136" i="35"/>
  <c r="AI136" i="35" s="1"/>
  <c r="H136" i="35"/>
  <c r="T136" i="35" s="1"/>
  <c r="C136" i="35"/>
  <c r="N135" i="35"/>
  <c r="M135" i="35"/>
  <c r="I135" i="35"/>
  <c r="Z135" i="35" s="1"/>
  <c r="H135" i="35"/>
  <c r="AO135" i="35" s="1"/>
  <c r="C135" i="35"/>
  <c r="N134" i="35"/>
  <c r="M134" i="35"/>
  <c r="I134" i="35"/>
  <c r="AI134" i="35" s="1"/>
  <c r="H134" i="35"/>
  <c r="T134" i="35" s="1"/>
  <c r="C134" i="35"/>
  <c r="N133" i="35"/>
  <c r="M133" i="35"/>
  <c r="I133" i="35"/>
  <c r="Z133" i="35" s="1"/>
  <c r="H133" i="35"/>
  <c r="AO133" i="35" s="1"/>
  <c r="C133" i="35"/>
  <c r="N132" i="35"/>
  <c r="M132" i="35"/>
  <c r="I132" i="35"/>
  <c r="AI132" i="35" s="1"/>
  <c r="H132" i="35"/>
  <c r="T132" i="35" s="1"/>
  <c r="C132" i="35"/>
  <c r="N131" i="35"/>
  <c r="M131" i="35"/>
  <c r="I131" i="35"/>
  <c r="Z131" i="35" s="1"/>
  <c r="H131" i="35"/>
  <c r="AO131" i="35" s="1"/>
  <c r="C131" i="35"/>
  <c r="N130" i="35"/>
  <c r="M130" i="35"/>
  <c r="I130" i="35"/>
  <c r="AI130" i="35" s="1"/>
  <c r="H130" i="35"/>
  <c r="AO130" i="35" s="1"/>
  <c r="C130" i="35"/>
  <c r="N129" i="35"/>
  <c r="M129" i="35"/>
  <c r="I129" i="35"/>
  <c r="AI129" i="35" s="1"/>
  <c r="H129" i="35"/>
  <c r="AO129" i="35" s="1"/>
  <c r="C129" i="35"/>
  <c r="N128" i="35"/>
  <c r="M128" i="35"/>
  <c r="I128" i="35"/>
  <c r="Z128" i="35" s="1"/>
  <c r="H128" i="35"/>
  <c r="T128" i="35" s="1"/>
  <c r="C128" i="35"/>
  <c r="N127" i="35"/>
  <c r="M127" i="35"/>
  <c r="I127" i="35"/>
  <c r="Z127" i="35" s="1"/>
  <c r="H127" i="35"/>
  <c r="T127" i="35" s="1"/>
  <c r="C127" i="35"/>
  <c r="N126" i="35"/>
  <c r="M126" i="35"/>
  <c r="I126" i="35"/>
  <c r="Z126" i="35" s="1"/>
  <c r="H126" i="35"/>
  <c r="AO126" i="35" s="1"/>
  <c r="C126" i="35"/>
  <c r="N125" i="35"/>
  <c r="M125" i="35"/>
  <c r="I125" i="35"/>
  <c r="AI125" i="35" s="1"/>
  <c r="H125" i="35"/>
  <c r="AO125" i="35" s="1"/>
  <c r="C125" i="35"/>
  <c r="N124" i="35"/>
  <c r="M124" i="35"/>
  <c r="I124" i="35"/>
  <c r="Z124" i="35" s="1"/>
  <c r="H124" i="35"/>
  <c r="T124" i="35" s="1"/>
  <c r="C124" i="35"/>
  <c r="N123" i="35"/>
  <c r="M123" i="35"/>
  <c r="I123" i="35"/>
  <c r="Z123" i="35" s="1"/>
  <c r="H123" i="35"/>
  <c r="T123" i="35" s="1"/>
  <c r="C123" i="35"/>
  <c r="N122" i="35"/>
  <c r="M122" i="35"/>
  <c r="I122" i="35"/>
  <c r="AI122" i="35" s="1"/>
  <c r="H122" i="35"/>
  <c r="AO122" i="35" s="1"/>
  <c r="C122" i="35"/>
  <c r="N121" i="35"/>
  <c r="M121" i="35"/>
  <c r="I121" i="35"/>
  <c r="AI121" i="35" s="1"/>
  <c r="H121" i="35"/>
  <c r="AO121" i="35" s="1"/>
  <c r="C121" i="35"/>
  <c r="N120" i="35"/>
  <c r="M120" i="35"/>
  <c r="I120" i="35"/>
  <c r="Z120" i="35" s="1"/>
  <c r="H120" i="35"/>
  <c r="T120" i="35" s="1"/>
  <c r="C120" i="35"/>
  <c r="N119" i="35"/>
  <c r="M119" i="35"/>
  <c r="I119" i="35"/>
  <c r="Z119" i="35" s="1"/>
  <c r="H119" i="35"/>
  <c r="AO119" i="35" s="1"/>
  <c r="C119" i="35"/>
  <c r="N118" i="35"/>
  <c r="M118" i="35"/>
  <c r="I118" i="35"/>
  <c r="AI118" i="35" s="1"/>
  <c r="H118" i="35"/>
  <c r="AO118" i="35" s="1"/>
  <c r="C118" i="35"/>
  <c r="N117" i="35"/>
  <c r="M117" i="35"/>
  <c r="I117" i="35"/>
  <c r="Z117" i="35" s="1"/>
  <c r="H117" i="35"/>
  <c r="T117" i="35" s="1"/>
  <c r="C117" i="35"/>
  <c r="N116" i="35"/>
  <c r="M116" i="35"/>
  <c r="I116" i="35"/>
  <c r="Z116" i="35" s="1"/>
  <c r="H116" i="35"/>
  <c r="AO116" i="35" s="1"/>
  <c r="C116" i="35"/>
  <c r="N115" i="35"/>
  <c r="M115" i="35"/>
  <c r="I115" i="35"/>
  <c r="Z115" i="35" s="1"/>
  <c r="H115" i="35"/>
  <c r="T115" i="35" s="1"/>
  <c r="C115" i="35"/>
  <c r="N114" i="35"/>
  <c r="M114" i="35"/>
  <c r="I114" i="35"/>
  <c r="Z114" i="35" s="1"/>
  <c r="H114" i="35"/>
  <c r="AO114" i="35" s="1"/>
  <c r="C114" i="35"/>
  <c r="N113" i="35"/>
  <c r="M113" i="35"/>
  <c r="I113" i="35"/>
  <c r="Z113" i="35" s="1"/>
  <c r="H113" i="35"/>
  <c r="T113" i="35" s="1"/>
  <c r="C113" i="35"/>
  <c r="N112" i="35"/>
  <c r="M112" i="35"/>
  <c r="I112" i="35"/>
  <c r="Z112" i="35" s="1"/>
  <c r="H112" i="35"/>
  <c r="AO112" i="35" s="1"/>
  <c r="C112" i="35"/>
  <c r="N111" i="35"/>
  <c r="M111" i="35"/>
  <c r="I111" i="35"/>
  <c r="AI111" i="35" s="1"/>
  <c r="H111" i="35"/>
  <c r="T111" i="35" s="1"/>
  <c r="C111" i="35"/>
  <c r="N110" i="35"/>
  <c r="M110" i="35"/>
  <c r="I110" i="35"/>
  <c r="Z110" i="35" s="1"/>
  <c r="H110" i="35"/>
  <c r="AO110" i="35" s="1"/>
  <c r="C110" i="35"/>
  <c r="N109" i="35"/>
  <c r="M109" i="35"/>
  <c r="I109" i="35"/>
  <c r="Z109" i="35" s="1"/>
  <c r="H109" i="35"/>
  <c r="T109" i="35" s="1"/>
  <c r="C109" i="35"/>
  <c r="N108" i="35"/>
  <c r="M108" i="35"/>
  <c r="I108" i="35"/>
  <c r="AI108" i="35" s="1"/>
  <c r="H108" i="35"/>
  <c r="AO108" i="35" s="1"/>
  <c r="C108" i="35"/>
  <c r="N107" i="35"/>
  <c r="M107" i="35"/>
  <c r="I107" i="35"/>
  <c r="AI107" i="35" s="1"/>
  <c r="H107" i="35"/>
  <c r="AO107" i="35" s="1"/>
  <c r="C107" i="35"/>
  <c r="N106" i="35"/>
  <c r="M106" i="35"/>
  <c r="I106" i="35"/>
  <c r="Z106" i="35" s="1"/>
  <c r="H106" i="35"/>
  <c r="T106" i="35" s="1"/>
  <c r="C106" i="35"/>
  <c r="N105" i="35"/>
  <c r="M105" i="35"/>
  <c r="I105" i="35"/>
  <c r="H105" i="35"/>
  <c r="Q105" i="35" s="1"/>
  <c r="C105" i="35"/>
  <c r="N104" i="35"/>
  <c r="M104" i="35"/>
  <c r="I104" i="35"/>
  <c r="AI104" i="35" s="1"/>
  <c r="H104" i="35"/>
  <c r="Q104" i="35" s="1"/>
  <c r="C104" i="35"/>
  <c r="N103" i="35"/>
  <c r="M103" i="35"/>
  <c r="I103" i="35"/>
  <c r="Z103" i="35" s="1"/>
  <c r="H103" i="35"/>
  <c r="T103" i="35" s="1"/>
  <c r="C103" i="35"/>
  <c r="N102" i="35"/>
  <c r="M102" i="35"/>
  <c r="I102" i="35"/>
  <c r="Z102" i="35" s="1"/>
  <c r="H102" i="35"/>
  <c r="T102" i="35" s="1"/>
  <c r="C102" i="35"/>
  <c r="N101" i="35"/>
  <c r="M101" i="35"/>
  <c r="I101" i="35"/>
  <c r="H101" i="35"/>
  <c r="AO101" i="35" s="1"/>
  <c r="C101" i="35"/>
  <c r="N100" i="35"/>
  <c r="M100" i="35"/>
  <c r="I100" i="35"/>
  <c r="AI100" i="35" s="1"/>
  <c r="H100" i="35"/>
  <c r="AO100" i="35" s="1"/>
  <c r="C100" i="35"/>
  <c r="N99" i="35"/>
  <c r="M99" i="35"/>
  <c r="I99" i="35"/>
  <c r="Z99" i="35" s="1"/>
  <c r="H99" i="35"/>
  <c r="T99" i="35" s="1"/>
  <c r="C99" i="35"/>
  <c r="N98" i="35"/>
  <c r="M98" i="35"/>
  <c r="I98" i="35"/>
  <c r="Z98" i="35" s="1"/>
  <c r="H98" i="35"/>
  <c r="T98" i="35" s="1"/>
  <c r="C98" i="35"/>
  <c r="W166" i="26"/>
  <c r="AB102" i="26"/>
  <c r="W102" i="26"/>
  <c r="C336" i="35" s="1"/>
  <c r="AG101" i="26"/>
  <c r="AG100" i="26"/>
  <c r="AG99" i="26"/>
  <c r="AG98" i="26"/>
  <c r="AG97" i="26"/>
  <c r="AG96" i="26"/>
  <c r="AG95" i="26"/>
  <c r="AG94" i="26"/>
  <c r="AG93" i="26"/>
  <c r="AB116" i="26"/>
  <c r="W116" i="26"/>
  <c r="AG115" i="26"/>
  <c r="AG114" i="26"/>
  <c r="AG113" i="26"/>
  <c r="AG112" i="26"/>
  <c r="AG111" i="26"/>
  <c r="AG110" i="26"/>
  <c r="AG109" i="26"/>
  <c r="AG108" i="26"/>
  <c r="AG107" i="26"/>
  <c r="AB88" i="26"/>
  <c r="W88" i="26"/>
  <c r="C335" i="35" s="1"/>
  <c r="AG87" i="26"/>
  <c r="AG86" i="26"/>
  <c r="AG85" i="26"/>
  <c r="AG84" i="26"/>
  <c r="AG83" i="26"/>
  <c r="AG82" i="26"/>
  <c r="AG81" i="26"/>
  <c r="AG80" i="26"/>
  <c r="AG79" i="26"/>
  <c r="Z130" i="35" l="1"/>
  <c r="Z118" i="35"/>
  <c r="AI126" i="35"/>
  <c r="AC130" i="35"/>
  <c r="T129" i="35"/>
  <c r="Q135" i="35"/>
  <c r="AC108" i="35"/>
  <c r="Q120" i="35"/>
  <c r="W120" i="35" s="1"/>
  <c r="AC126" i="35"/>
  <c r="AF126" i="35" s="1"/>
  <c r="Z111" i="35"/>
  <c r="AC113" i="35"/>
  <c r="AF113" i="35" s="1"/>
  <c r="T104" i="35"/>
  <c r="W104" i="35" s="1"/>
  <c r="AI110" i="35"/>
  <c r="T125" i="35"/>
  <c r="T135" i="35"/>
  <c r="AC132" i="35"/>
  <c r="Z100" i="35"/>
  <c r="AO104" i="35"/>
  <c r="AI103" i="35"/>
  <c r="AC121" i="35"/>
  <c r="T131" i="35"/>
  <c r="AC136" i="35"/>
  <c r="AO115" i="35"/>
  <c r="AC133" i="35"/>
  <c r="AF133" i="35" s="1"/>
  <c r="AC137" i="35"/>
  <c r="AF137" i="35" s="1"/>
  <c r="AC123" i="35"/>
  <c r="AF123" i="35" s="1"/>
  <c r="AC105" i="35"/>
  <c r="AC135" i="35"/>
  <c r="AF135" i="35" s="1"/>
  <c r="AC101" i="35"/>
  <c r="AC104" i="35"/>
  <c r="Q115" i="35"/>
  <c r="W115" i="35" s="1"/>
  <c r="AC118" i="35"/>
  <c r="AO123" i="35"/>
  <c r="Q127" i="35"/>
  <c r="W127" i="35" s="1"/>
  <c r="AI133" i="35"/>
  <c r="Z134" i="35"/>
  <c r="T105" i="35"/>
  <c r="W105" i="35" s="1"/>
  <c r="Q108" i="35"/>
  <c r="T122" i="35"/>
  <c r="AC125" i="35"/>
  <c r="T126" i="35"/>
  <c r="Q131" i="35"/>
  <c r="AC120" i="35"/>
  <c r="AF120" i="35" s="1"/>
  <c r="AC134" i="35"/>
  <c r="AI99" i="35"/>
  <c r="AC124" i="35"/>
  <c r="AF124" i="35" s="1"/>
  <c r="AO134" i="35"/>
  <c r="AC106" i="35"/>
  <c r="AF106" i="35" s="1"/>
  <c r="AC109" i="35"/>
  <c r="AF109" i="35" s="1"/>
  <c r="AO120" i="35"/>
  <c r="Q134" i="35"/>
  <c r="W134" i="35" s="1"/>
  <c r="T137" i="35"/>
  <c r="Q123" i="35"/>
  <c r="W123" i="35" s="1"/>
  <c r="AO128" i="35"/>
  <c r="AC131" i="35"/>
  <c r="AF131" i="35" s="1"/>
  <c r="T133" i="35"/>
  <c r="AI137" i="35"/>
  <c r="Z122" i="35"/>
  <c r="Q124" i="35"/>
  <c r="W124" i="35" s="1"/>
  <c r="AO127" i="35"/>
  <c r="AI131" i="35"/>
  <c r="Q132" i="35"/>
  <c r="W132" i="35" s="1"/>
  <c r="AO132" i="35"/>
  <c r="AI135" i="35"/>
  <c r="Q136" i="35"/>
  <c r="W136" i="35" s="1"/>
  <c r="AO136" i="35"/>
  <c r="T121" i="35"/>
  <c r="AO124" i="35"/>
  <c r="Z104" i="35"/>
  <c r="AC107" i="35"/>
  <c r="Q111" i="35"/>
  <c r="W111" i="35" s="1"/>
  <c r="AC119" i="35"/>
  <c r="AF119" i="35" s="1"/>
  <c r="AC127" i="35"/>
  <c r="AF127" i="35" s="1"/>
  <c r="AC129" i="35"/>
  <c r="T130" i="35"/>
  <c r="Z132" i="35"/>
  <c r="Z136" i="35"/>
  <c r="AO111" i="35"/>
  <c r="AC128" i="35"/>
  <c r="AF128" i="35" s="1"/>
  <c r="T118" i="35"/>
  <c r="AC122" i="35"/>
  <c r="Q128" i="35"/>
  <c r="W128" i="35" s="1"/>
  <c r="Q133" i="35"/>
  <c r="Q137" i="35"/>
  <c r="T110" i="35"/>
  <c r="T112" i="35"/>
  <c r="AI120" i="35"/>
  <c r="Q121" i="35"/>
  <c r="AI124" i="35"/>
  <c r="Q125" i="35"/>
  <c r="AI128" i="35"/>
  <c r="Q129" i="35"/>
  <c r="Q119" i="35"/>
  <c r="T119" i="35"/>
  <c r="AI123" i="35"/>
  <c r="AI127" i="35"/>
  <c r="AC99" i="35"/>
  <c r="AF99" i="35" s="1"/>
  <c r="Q100" i="35"/>
  <c r="Q101" i="35"/>
  <c r="AC114" i="35"/>
  <c r="AF114" i="35" s="1"/>
  <c r="AC115" i="35"/>
  <c r="AF115" i="35" s="1"/>
  <c r="AC116" i="35"/>
  <c r="AF116" i="35" s="1"/>
  <c r="AC117" i="35"/>
  <c r="AF117" i="35" s="1"/>
  <c r="Z121" i="35"/>
  <c r="Z125" i="35"/>
  <c r="Z129" i="35"/>
  <c r="T114" i="35"/>
  <c r="T116" i="35"/>
  <c r="AC110" i="35"/>
  <c r="AF110" i="35" s="1"/>
  <c r="AC111" i="35"/>
  <c r="AC112" i="35"/>
  <c r="AF112" i="35" s="1"/>
  <c r="AI114" i="35"/>
  <c r="Q122" i="35"/>
  <c r="Q126" i="35"/>
  <c r="Q130" i="35"/>
  <c r="T100" i="35"/>
  <c r="AC102" i="35"/>
  <c r="AF102" i="35" s="1"/>
  <c r="AO105" i="35"/>
  <c r="AI109" i="35"/>
  <c r="Q110" i="35"/>
  <c r="AI113" i="35"/>
  <c r="Q114" i="35"/>
  <c r="AI117" i="35"/>
  <c r="Q118" i="35"/>
  <c r="AC98" i="35"/>
  <c r="AF98" i="35" s="1"/>
  <c r="T101" i="35"/>
  <c r="T108" i="35"/>
  <c r="Q109" i="35"/>
  <c r="W109" i="35" s="1"/>
  <c r="AO109" i="35"/>
  <c r="AI112" i="35"/>
  <c r="Q113" i="35"/>
  <c r="W113" i="35" s="1"/>
  <c r="AO113" i="35"/>
  <c r="AI116" i="35"/>
  <c r="Q117" i="35"/>
  <c r="W117" i="35" s="1"/>
  <c r="AO117" i="35"/>
  <c r="T107" i="35"/>
  <c r="Z108" i="35"/>
  <c r="AC103" i="35"/>
  <c r="AF103" i="35" s="1"/>
  <c r="Q112" i="35"/>
  <c r="AI115" i="35"/>
  <c r="Q116" i="35"/>
  <c r="AI119" i="35"/>
  <c r="AC100" i="35"/>
  <c r="Z101" i="35"/>
  <c r="Z105" i="35"/>
  <c r="AI98" i="35"/>
  <c r="Q99" i="35"/>
  <c r="W99" i="35" s="1"/>
  <c r="AO99" i="35"/>
  <c r="AI102" i="35"/>
  <c r="Q103" i="35"/>
  <c r="W103" i="35" s="1"/>
  <c r="AO103" i="35"/>
  <c r="AI106" i="35"/>
  <c r="Q107" i="35"/>
  <c r="Q98" i="35"/>
  <c r="W98" i="35" s="1"/>
  <c r="AO98" i="35"/>
  <c r="AI101" i="35"/>
  <c r="Q102" i="35"/>
  <c r="W102" i="35" s="1"/>
  <c r="AO102" i="35"/>
  <c r="AI105" i="35"/>
  <c r="Q106" i="35"/>
  <c r="W106" i="35" s="1"/>
  <c r="AO106" i="35"/>
  <c r="Z107" i="35"/>
  <c r="AG102" i="26"/>
  <c r="AG116" i="26"/>
  <c r="AG88" i="26"/>
  <c r="AF111" i="35" l="1"/>
  <c r="AF108" i="35"/>
  <c r="W122" i="35"/>
  <c r="AF130" i="35"/>
  <c r="AF125" i="35"/>
  <c r="AF121" i="35"/>
  <c r="W118" i="35"/>
  <c r="AF100" i="35"/>
  <c r="W131" i="35"/>
  <c r="W101" i="35"/>
  <c r="W135" i="35"/>
  <c r="AF118" i="35"/>
  <c r="AF105" i="35"/>
  <c r="AF129" i="35"/>
  <c r="W129" i="35"/>
  <c r="W107" i="35"/>
  <c r="AF101" i="35"/>
  <c r="W110" i="35"/>
  <c r="W125" i="35"/>
  <c r="AF132" i="35"/>
  <c r="W114" i="35"/>
  <c r="AF104" i="35"/>
  <c r="AF136" i="35"/>
  <c r="W108" i="35"/>
  <c r="W133" i="35"/>
  <c r="W100" i="35"/>
  <c r="W126" i="35"/>
  <c r="W137" i="35"/>
  <c r="W130" i="35"/>
  <c r="AF134" i="35"/>
  <c r="W121" i="35"/>
  <c r="AF122" i="35"/>
  <c r="AF107" i="35"/>
  <c r="W112" i="35"/>
  <c r="W119" i="35"/>
  <c r="W116" i="35"/>
  <c r="AO137" i="32" l="1"/>
  <c r="AO71" i="32"/>
  <c r="AO103" i="32"/>
  <c r="AP103" i="32"/>
  <c r="AQ103" i="32"/>
  <c r="AR103" i="32"/>
  <c r="AO104" i="32"/>
  <c r="AP104" i="32"/>
  <c r="AQ104" i="32"/>
  <c r="AR104" i="32"/>
  <c r="AO105" i="32"/>
  <c r="AP105" i="32"/>
  <c r="AQ105" i="32"/>
  <c r="AR105" i="32"/>
  <c r="AO106" i="32"/>
  <c r="AP106" i="32"/>
  <c r="AQ106" i="32"/>
  <c r="AR106" i="32"/>
  <c r="AO107" i="32"/>
  <c r="AP107" i="32"/>
  <c r="AQ107" i="32"/>
  <c r="AR107" i="32"/>
  <c r="AO108" i="32"/>
  <c r="AP108" i="32"/>
  <c r="AQ108" i="32"/>
  <c r="AR108" i="32"/>
  <c r="AO109" i="32"/>
  <c r="AP109" i="32"/>
  <c r="AQ109" i="32"/>
  <c r="AR109" i="32"/>
  <c r="AO110" i="32"/>
  <c r="AP110" i="32"/>
  <c r="AQ110" i="32"/>
  <c r="AR110" i="32"/>
  <c r="AO111" i="32"/>
  <c r="AP111" i="32"/>
  <c r="AQ111" i="32"/>
  <c r="AR111" i="32"/>
  <c r="AO112" i="32"/>
  <c r="AP112" i="32"/>
  <c r="AQ112" i="32"/>
  <c r="AR112" i="32"/>
  <c r="AO113" i="32"/>
  <c r="AP113" i="32"/>
  <c r="AQ113" i="32"/>
  <c r="AR113" i="32"/>
  <c r="AO114" i="32"/>
  <c r="AP114" i="32"/>
  <c r="AQ114" i="32"/>
  <c r="AR114" i="32"/>
  <c r="AO115" i="32"/>
  <c r="AP115" i="32"/>
  <c r="AQ115" i="32"/>
  <c r="AR115" i="32"/>
  <c r="AO116" i="32"/>
  <c r="AP116" i="32"/>
  <c r="AQ116" i="32"/>
  <c r="AR116" i="32"/>
  <c r="AO117" i="32"/>
  <c r="AP117" i="32"/>
  <c r="AQ117" i="32"/>
  <c r="AR117" i="32"/>
  <c r="AO118" i="32"/>
  <c r="AP118" i="32"/>
  <c r="AQ118" i="32"/>
  <c r="AR118" i="32"/>
  <c r="AO119" i="32"/>
  <c r="AP119" i="32"/>
  <c r="AQ119" i="32"/>
  <c r="AR119" i="32"/>
  <c r="AO120" i="32"/>
  <c r="AP120" i="32"/>
  <c r="AQ120" i="32"/>
  <c r="AR120" i="32"/>
  <c r="AO121" i="32"/>
  <c r="AP121" i="32"/>
  <c r="AQ121" i="32"/>
  <c r="AR121" i="32"/>
  <c r="AO122" i="32"/>
  <c r="AP122" i="32"/>
  <c r="AQ122" i="32"/>
  <c r="AR122" i="32"/>
  <c r="AO123" i="32"/>
  <c r="AP123" i="32"/>
  <c r="AQ123" i="32"/>
  <c r="AR123" i="32"/>
  <c r="AO124" i="32"/>
  <c r="AP124" i="32"/>
  <c r="AQ124" i="32"/>
  <c r="AR124" i="32"/>
  <c r="AO125" i="32"/>
  <c r="AP125" i="32"/>
  <c r="AQ125" i="32"/>
  <c r="AR125" i="32"/>
  <c r="AO126" i="32"/>
  <c r="AP126" i="32"/>
  <c r="AQ126" i="32"/>
  <c r="AR126" i="32"/>
  <c r="AO127" i="32"/>
  <c r="AP127" i="32"/>
  <c r="AQ127" i="32"/>
  <c r="AR127" i="32"/>
  <c r="AO128" i="32"/>
  <c r="AP128" i="32"/>
  <c r="AQ128" i="32"/>
  <c r="AR128" i="32"/>
  <c r="AO129" i="32"/>
  <c r="AP129" i="32"/>
  <c r="AQ129" i="32"/>
  <c r="AR129" i="32"/>
  <c r="AO130" i="32"/>
  <c r="AP130" i="32"/>
  <c r="AQ130" i="32"/>
  <c r="AR130" i="32"/>
  <c r="AO131" i="32"/>
  <c r="AP131" i="32"/>
  <c r="AQ131" i="32"/>
  <c r="AR131" i="32"/>
  <c r="AO132" i="32"/>
  <c r="AP132" i="32"/>
  <c r="AQ132" i="32"/>
  <c r="AR132" i="32"/>
  <c r="AO133" i="32"/>
  <c r="AP133" i="32"/>
  <c r="AQ133" i="32"/>
  <c r="AR133" i="32"/>
  <c r="AO134" i="32"/>
  <c r="AP134" i="32"/>
  <c r="AQ134" i="32"/>
  <c r="AR134" i="32"/>
  <c r="AO135" i="32"/>
  <c r="AP135" i="32"/>
  <c r="AQ135" i="32"/>
  <c r="AR135" i="32"/>
  <c r="AO136" i="32"/>
  <c r="AP136" i="32"/>
  <c r="AQ136" i="32"/>
  <c r="AR136" i="32"/>
  <c r="AP137" i="32"/>
  <c r="AQ137" i="32"/>
  <c r="AR137" i="32"/>
  <c r="AO138" i="32"/>
  <c r="AP138" i="32"/>
  <c r="AQ138" i="32"/>
  <c r="AR138" i="32"/>
  <c r="AO139" i="32"/>
  <c r="AP139" i="32"/>
  <c r="AQ139" i="32"/>
  <c r="AR139" i="32"/>
  <c r="AO140" i="32"/>
  <c r="AP140" i="32"/>
  <c r="AQ140" i="32"/>
  <c r="AR140" i="32"/>
  <c r="AO141" i="32"/>
  <c r="AP141" i="32"/>
  <c r="AQ141" i="32"/>
  <c r="AR141" i="32"/>
  <c r="AO142" i="32"/>
  <c r="AP142" i="32"/>
  <c r="AQ142" i="32"/>
  <c r="AR142" i="32"/>
  <c r="N151" i="32"/>
  <c r="M66" i="35"/>
  <c r="M67" i="35"/>
  <c r="M68" i="35"/>
  <c r="M69" i="35"/>
  <c r="M70" i="35"/>
  <c r="M71" i="35"/>
  <c r="M72" i="35"/>
  <c r="M73" i="35"/>
  <c r="M74" i="35"/>
  <c r="M75" i="35"/>
  <c r="M76" i="35"/>
  <c r="M77" i="35"/>
  <c r="M78" i="35"/>
  <c r="M79" i="35"/>
  <c r="M80" i="35"/>
  <c r="M81" i="35"/>
  <c r="M82" i="35"/>
  <c r="M83" i="35"/>
  <c r="M84" i="35"/>
  <c r="M85" i="35"/>
  <c r="M86" i="35"/>
  <c r="M87" i="35"/>
  <c r="M88" i="35"/>
  <c r="M89" i="35"/>
  <c r="M90" i="35"/>
  <c r="M91" i="35"/>
  <c r="M92" i="35"/>
  <c r="M93" i="35"/>
  <c r="M94" i="35"/>
  <c r="M95" i="35"/>
  <c r="M96" i="35"/>
  <c r="M97" i="35"/>
  <c r="M138" i="35"/>
  <c r="M60" i="35"/>
  <c r="M61" i="35"/>
  <c r="M62" i="35"/>
  <c r="M63" i="35"/>
  <c r="M64" i="35"/>
  <c r="M65" i="35"/>
  <c r="M59" i="35"/>
  <c r="N66" i="35"/>
  <c r="N67" i="35"/>
  <c r="N68" i="35"/>
  <c r="N69" i="35"/>
  <c r="N70" i="35"/>
  <c r="N71" i="35"/>
  <c r="N72" i="35"/>
  <c r="N73" i="35"/>
  <c r="N74" i="35"/>
  <c r="N75" i="35"/>
  <c r="N76" i="35"/>
  <c r="N77" i="35"/>
  <c r="N78" i="35"/>
  <c r="N79" i="35"/>
  <c r="N80" i="35"/>
  <c r="N81" i="35"/>
  <c r="N82" i="35"/>
  <c r="N83" i="35"/>
  <c r="N84" i="35"/>
  <c r="N85" i="35"/>
  <c r="N86" i="35"/>
  <c r="N87" i="35"/>
  <c r="N88" i="35"/>
  <c r="N89" i="35"/>
  <c r="N90" i="35"/>
  <c r="N91" i="35"/>
  <c r="N92" i="35"/>
  <c r="N93" i="35"/>
  <c r="N94" i="35"/>
  <c r="N95" i="35"/>
  <c r="N96" i="35"/>
  <c r="N97" i="35"/>
  <c r="N138" i="35"/>
  <c r="N60" i="35"/>
  <c r="N61" i="35"/>
  <c r="N62" i="35"/>
  <c r="N63" i="35"/>
  <c r="N64" i="35"/>
  <c r="N65" i="35"/>
  <c r="N59" i="35"/>
  <c r="I9" i="35"/>
  <c r="AG28" i="26"/>
  <c r="AG151" i="26"/>
  <c r="AB46" i="26" l="1"/>
  <c r="AF165" i="42"/>
  <c r="L51" i="35" l="1"/>
  <c r="AH10" i="35"/>
  <c r="I10" i="35"/>
  <c r="AH10" i="26"/>
  <c r="I10" i="26"/>
  <c r="I9" i="26"/>
  <c r="AJ10" i="32"/>
  <c r="K10" i="32"/>
  <c r="K9" i="32"/>
  <c r="AC65" i="35"/>
  <c r="AC66" i="35"/>
  <c r="AC67" i="35"/>
  <c r="AC68" i="35"/>
  <c r="AC69" i="35"/>
  <c r="AC70" i="35"/>
  <c r="AC71" i="35"/>
  <c r="AC72" i="35"/>
  <c r="AC73" i="35"/>
  <c r="AC74" i="35"/>
  <c r="AC75" i="35"/>
  <c r="AC76" i="35"/>
  <c r="AC77" i="35"/>
  <c r="AC78" i="35"/>
  <c r="AC79" i="35"/>
  <c r="AC80" i="35"/>
  <c r="AC81" i="35"/>
  <c r="AC82" i="35"/>
  <c r="AC83" i="35"/>
  <c r="AC84" i="35"/>
  <c r="AC85" i="35"/>
  <c r="AC86" i="35"/>
  <c r="AC87" i="35"/>
  <c r="AC88" i="35"/>
  <c r="AC89" i="35"/>
  <c r="AC90" i="35"/>
  <c r="AC91" i="35"/>
  <c r="AC92" i="35"/>
  <c r="AC93" i="35"/>
  <c r="AC94" i="35"/>
  <c r="AC95" i="35"/>
  <c r="AC96" i="35"/>
  <c r="AC97" i="35"/>
  <c r="AC138" i="35"/>
  <c r="I65" i="35"/>
  <c r="I66" i="35"/>
  <c r="Z66" i="35" s="1"/>
  <c r="I67" i="35"/>
  <c r="Z67" i="35" s="1"/>
  <c r="I68" i="35"/>
  <c r="AI68" i="35" s="1"/>
  <c r="I69" i="35"/>
  <c r="AI69" i="35" s="1"/>
  <c r="I70" i="35"/>
  <c r="AI70" i="35" s="1"/>
  <c r="I71" i="35"/>
  <c r="Z71" i="35" s="1"/>
  <c r="I72" i="35"/>
  <c r="Z72" i="35" s="1"/>
  <c r="I73" i="35"/>
  <c r="Z73" i="35" s="1"/>
  <c r="I74" i="35"/>
  <c r="AI74" i="35" s="1"/>
  <c r="I75" i="35"/>
  <c r="AI75" i="35" s="1"/>
  <c r="I76" i="35"/>
  <c r="AI76" i="35" s="1"/>
  <c r="I77" i="35"/>
  <c r="Z77" i="35" s="1"/>
  <c r="I78" i="35"/>
  <c r="Z78" i="35" s="1"/>
  <c r="I79" i="35"/>
  <c r="Z79" i="35" s="1"/>
  <c r="I80" i="35"/>
  <c r="AI80" i="35" s="1"/>
  <c r="I81" i="35"/>
  <c r="AI81" i="35" s="1"/>
  <c r="I82" i="35"/>
  <c r="AI82" i="35" s="1"/>
  <c r="I83" i="35"/>
  <c r="Z83" i="35" s="1"/>
  <c r="I84" i="35"/>
  <c r="Z84" i="35" s="1"/>
  <c r="I85" i="35"/>
  <c r="Z85" i="35" s="1"/>
  <c r="I86" i="35"/>
  <c r="AI86" i="35" s="1"/>
  <c r="I87" i="35"/>
  <c r="AI87" i="35" s="1"/>
  <c r="I88" i="35"/>
  <c r="AI88" i="35" s="1"/>
  <c r="I89" i="35"/>
  <c r="Z89" i="35" s="1"/>
  <c r="I90" i="35"/>
  <c r="Z90" i="35" s="1"/>
  <c r="I91" i="35"/>
  <c r="Z91" i="35" s="1"/>
  <c r="I92" i="35"/>
  <c r="AI92" i="35" s="1"/>
  <c r="I93" i="35"/>
  <c r="AI93" i="35" s="1"/>
  <c r="I94" i="35"/>
  <c r="AI94" i="35" s="1"/>
  <c r="I95" i="35"/>
  <c r="Z95" i="35" s="1"/>
  <c r="I96" i="35"/>
  <c r="Z96" i="35" s="1"/>
  <c r="I97" i="35"/>
  <c r="Z97" i="35" s="1"/>
  <c r="I138" i="35"/>
  <c r="AI138" i="35" s="1"/>
  <c r="H65" i="35"/>
  <c r="H66" i="35"/>
  <c r="H67" i="35"/>
  <c r="H68" i="35"/>
  <c r="H69" i="35"/>
  <c r="H70" i="35"/>
  <c r="H71" i="35"/>
  <c r="H72" i="35"/>
  <c r="H73" i="35"/>
  <c r="H74" i="35"/>
  <c r="H75" i="35"/>
  <c r="H76" i="35"/>
  <c r="H77" i="35"/>
  <c r="H78" i="35"/>
  <c r="H79" i="35"/>
  <c r="H80" i="35"/>
  <c r="H81" i="35"/>
  <c r="H82" i="35"/>
  <c r="H83" i="35"/>
  <c r="H84" i="35"/>
  <c r="H85" i="35"/>
  <c r="H86" i="35"/>
  <c r="H87" i="35"/>
  <c r="H88" i="35"/>
  <c r="H89" i="35"/>
  <c r="H90" i="35"/>
  <c r="H91" i="35"/>
  <c r="H92" i="35"/>
  <c r="H93" i="35"/>
  <c r="H94" i="35"/>
  <c r="H95" i="35"/>
  <c r="H96" i="35"/>
  <c r="H97" i="35"/>
  <c r="H138" i="35"/>
  <c r="C65" i="35"/>
  <c r="C66" i="35"/>
  <c r="C67" i="35"/>
  <c r="C68" i="35"/>
  <c r="C69" i="35"/>
  <c r="C70" i="35"/>
  <c r="C71" i="35"/>
  <c r="C72" i="35"/>
  <c r="C73" i="35"/>
  <c r="C74" i="35"/>
  <c r="C75" i="35"/>
  <c r="C76" i="35"/>
  <c r="C77" i="35"/>
  <c r="C78" i="35"/>
  <c r="C79" i="35"/>
  <c r="C80" i="35"/>
  <c r="C81" i="35"/>
  <c r="C82" i="35"/>
  <c r="C83" i="35"/>
  <c r="C84" i="35"/>
  <c r="C85" i="35"/>
  <c r="C86" i="35"/>
  <c r="C87" i="35"/>
  <c r="C88" i="35"/>
  <c r="C89" i="35"/>
  <c r="C90" i="35"/>
  <c r="C91" i="35"/>
  <c r="C92" i="35"/>
  <c r="C93" i="35"/>
  <c r="C94" i="35"/>
  <c r="C95" i="35"/>
  <c r="C96" i="35"/>
  <c r="C97" i="35"/>
  <c r="C138" i="35"/>
  <c r="AR70" i="32"/>
  <c r="AR71" i="32"/>
  <c r="AR72" i="32"/>
  <c r="AR73" i="32"/>
  <c r="AR74" i="32"/>
  <c r="AR75" i="32"/>
  <c r="AR76" i="32"/>
  <c r="AR77" i="32"/>
  <c r="AR78" i="32"/>
  <c r="AR79" i="32"/>
  <c r="AR80" i="32"/>
  <c r="AR81" i="32"/>
  <c r="AR82" i="32"/>
  <c r="AR83" i="32"/>
  <c r="AR84" i="32"/>
  <c r="AR85" i="32"/>
  <c r="AR86" i="32"/>
  <c r="AR87" i="32"/>
  <c r="AR88" i="32"/>
  <c r="AR89" i="32"/>
  <c r="AR90" i="32"/>
  <c r="AR91" i="32"/>
  <c r="AR92" i="32"/>
  <c r="AR93" i="32"/>
  <c r="AR94" i="32"/>
  <c r="AR95" i="32"/>
  <c r="AR96" i="32"/>
  <c r="AR97" i="32"/>
  <c r="AR98" i="32"/>
  <c r="AR99" i="32"/>
  <c r="AR100" i="32"/>
  <c r="AR101" i="32"/>
  <c r="AR102" i="32"/>
  <c r="AR143" i="32"/>
  <c r="AQ70" i="32"/>
  <c r="AQ71" i="32"/>
  <c r="AQ72" i="32"/>
  <c r="AQ73" i="32"/>
  <c r="AQ74" i="32"/>
  <c r="AQ75" i="32"/>
  <c r="AQ76" i="32"/>
  <c r="AQ77" i="32"/>
  <c r="AQ78" i="32"/>
  <c r="AQ79" i="32"/>
  <c r="AQ80" i="32"/>
  <c r="AQ81" i="32"/>
  <c r="AQ82" i="32"/>
  <c r="AQ83" i="32"/>
  <c r="AQ84" i="32"/>
  <c r="AQ85" i="32"/>
  <c r="AQ86" i="32"/>
  <c r="AQ87" i="32"/>
  <c r="AQ88" i="32"/>
  <c r="AQ89" i="32"/>
  <c r="AQ90" i="32"/>
  <c r="AQ91" i="32"/>
  <c r="AQ92" i="32"/>
  <c r="AQ93" i="32"/>
  <c r="AQ94" i="32"/>
  <c r="AQ95" i="32"/>
  <c r="AQ96" i="32"/>
  <c r="AQ97" i="32"/>
  <c r="AQ98" i="32"/>
  <c r="AQ99" i="32"/>
  <c r="AQ100" i="32"/>
  <c r="AQ101" i="32"/>
  <c r="AQ102" i="32"/>
  <c r="AQ143" i="32"/>
  <c r="AP70" i="32"/>
  <c r="AP71" i="32"/>
  <c r="AP72" i="32"/>
  <c r="AP73" i="32"/>
  <c r="AP74" i="32"/>
  <c r="AP75" i="32"/>
  <c r="AP76" i="32"/>
  <c r="AP77" i="32"/>
  <c r="AP78" i="32"/>
  <c r="AP79" i="32"/>
  <c r="AP80" i="32"/>
  <c r="AP81" i="32"/>
  <c r="AP82" i="32"/>
  <c r="AP83" i="32"/>
  <c r="AP84" i="32"/>
  <c r="AP85" i="32"/>
  <c r="AP86" i="32"/>
  <c r="AP87" i="32"/>
  <c r="AP88" i="32"/>
  <c r="AP89" i="32"/>
  <c r="AP90" i="32"/>
  <c r="AP91" i="32"/>
  <c r="AP92" i="32"/>
  <c r="AP93" i="32"/>
  <c r="AP94" i="32"/>
  <c r="AP95" i="32"/>
  <c r="AP96" i="32"/>
  <c r="AP97" i="32"/>
  <c r="AP98" i="32"/>
  <c r="AP99" i="32"/>
  <c r="AP100" i="32"/>
  <c r="AP101" i="32"/>
  <c r="AP102" i="32"/>
  <c r="AP143" i="32"/>
  <c r="AO70" i="32"/>
  <c r="AO72" i="32"/>
  <c r="AO73" i="32"/>
  <c r="AO74" i="32"/>
  <c r="AO75" i="32"/>
  <c r="AO76" i="32"/>
  <c r="AO77" i="32"/>
  <c r="AO78" i="32"/>
  <c r="AO79" i="32"/>
  <c r="AO80" i="32"/>
  <c r="AO81" i="32"/>
  <c r="AO82" i="32"/>
  <c r="AO83" i="32"/>
  <c r="AO84" i="32"/>
  <c r="AO85" i="32"/>
  <c r="AO86" i="32"/>
  <c r="AO87" i="32"/>
  <c r="AO88" i="32"/>
  <c r="AO89" i="32"/>
  <c r="AO90" i="32"/>
  <c r="AO91" i="32"/>
  <c r="AO92" i="32"/>
  <c r="AO93" i="32"/>
  <c r="AO94" i="32"/>
  <c r="AO95" i="32"/>
  <c r="AO96" i="32"/>
  <c r="AO97" i="32"/>
  <c r="AO98" i="32"/>
  <c r="AO99" i="32"/>
  <c r="AO100" i="32"/>
  <c r="AO101" i="32"/>
  <c r="AO102" i="32"/>
  <c r="AO143" i="32"/>
  <c r="I59" i="35"/>
  <c r="AI59" i="35" s="1"/>
  <c r="AC152" i="32"/>
  <c r="AR65" i="32"/>
  <c r="AR66" i="32"/>
  <c r="AR67" i="32"/>
  <c r="AR68" i="32"/>
  <c r="AR69" i="32"/>
  <c r="AR64" i="32"/>
  <c r="AA152" i="32" l="1"/>
  <c r="AA151" i="32"/>
  <c r="T91" i="35"/>
  <c r="AO91" i="35"/>
  <c r="Q83" i="35"/>
  <c r="AO83" i="35"/>
  <c r="T75" i="35"/>
  <c r="AO75" i="35"/>
  <c r="T67" i="35"/>
  <c r="AO67" i="35"/>
  <c r="T138" i="35"/>
  <c r="AO138" i="35"/>
  <c r="T90" i="35"/>
  <c r="AO90" i="35"/>
  <c r="T82" i="35"/>
  <c r="AO82" i="35"/>
  <c r="T74" i="35"/>
  <c r="AO74" i="35"/>
  <c r="T97" i="35"/>
  <c r="AO97" i="35"/>
  <c r="Q89" i="35"/>
  <c r="AO89" i="35"/>
  <c r="T81" i="35"/>
  <c r="AO81" i="35"/>
  <c r="T73" i="35"/>
  <c r="AO73" i="35"/>
  <c r="Q95" i="35"/>
  <c r="AO95" i="35"/>
  <c r="T87" i="35"/>
  <c r="AO87" i="35"/>
  <c r="T79" i="35"/>
  <c r="AO79" i="35"/>
  <c r="Q71" i="35"/>
  <c r="AO71" i="35"/>
  <c r="T94" i="35"/>
  <c r="AO94" i="35"/>
  <c r="T86" i="35"/>
  <c r="AO86" i="35"/>
  <c r="T78" i="35"/>
  <c r="AO78" i="35"/>
  <c r="T70" i="35"/>
  <c r="AO70" i="35"/>
  <c r="T96" i="35"/>
  <c r="AO96" i="35"/>
  <c r="T88" i="35"/>
  <c r="AO88" i="35"/>
  <c r="T80" i="35"/>
  <c r="AO80" i="35"/>
  <c r="T93" i="35"/>
  <c r="AO93" i="35"/>
  <c r="T85" i="35"/>
  <c r="AO85" i="35"/>
  <c r="Q77" i="35"/>
  <c r="AO77" i="35"/>
  <c r="T69" i="35"/>
  <c r="AO69" i="35"/>
  <c r="T72" i="35"/>
  <c r="AO72" i="35"/>
  <c r="T92" i="35"/>
  <c r="AO92" i="35"/>
  <c r="T84" i="35"/>
  <c r="AO84" i="35"/>
  <c r="T76" i="35"/>
  <c r="AO76" i="35"/>
  <c r="T68" i="35"/>
  <c r="AO68" i="35"/>
  <c r="T66" i="35"/>
  <c r="AO66" i="35"/>
  <c r="Z65" i="35"/>
  <c r="AF65" i="35" s="1"/>
  <c r="AI65" i="35"/>
  <c r="Q65" i="35"/>
  <c r="AO65" i="35"/>
  <c r="AF95" i="35"/>
  <c r="AF89" i="35"/>
  <c r="AF83" i="35"/>
  <c r="AF77" i="35"/>
  <c r="AF71" i="35"/>
  <c r="Q88" i="35"/>
  <c r="Q94" i="35"/>
  <c r="Q76" i="35"/>
  <c r="Q70" i="35"/>
  <c r="W70" i="35" s="1"/>
  <c r="AF96" i="35"/>
  <c r="AF90" i="35"/>
  <c r="AF84" i="35"/>
  <c r="AF78" i="35"/>
  <c r="AF72" i="35"/>
  <c r="AF66" i="35"/>
  <c r="Q82" i="35"/>
  <c r="Q69" i="35"/>
  <c r="Q97" i="35"/>
  <c r="Q90" i="35"/>
  <c r="Q79" i="35"/>
  <c r="Q72" i="35"/>
  <c r="AF73" i="35"/>
  <c r="AF97" i="35"/>
  <c r="AF91" i="35"/>
  <c r="AF85" i="35"/>
  <c r="AF79" i="35"/>
  <c r="AF67" i="35"/>
  <c r="Q93" i="35"/>
  <c r="Q75" i="35"/>
  <c r="Q96" i="35"/>
  <c r="Q85" i="35"/>
  <c r="Q78" i="35"/>
  <c r="W78" i="35" s="1"/>
  <c r="Q67" i="35"/>
  <c r="W67" i="35" s="1"/>
  <c r="Q81" i="35"/>
  <c r="Q91" i="35"/>
  <c r="W91" i="35" s="1"/>
  <c r="Q84" i="35"/>
  <c r="Q73" i="35"/>
  <c r="Q66" i="35"/>
  <c r="Q87" i="35"/>
  <c r="Q86" i="35"/>
  <c r="Q80" i="35"/>
  <c r="Q74" i="35"/>
  <c r="AI97" i="35"/>
  <c r="AI91" i="35"/>
  <c r="AI85" i="35"/>
  <c r="AI79" i="35"/>
  <c r="AI73" i="35"/>
  <c r="AI67" i="35"/>
  <c r="Q68" i="35"/>
  <c r="W68" i="35" s="1"/>
  <c r="Z94" i="35"/>
  <c r="Z88" i="35"/>
  <c r="Z82" i="35"/>
  <c r="Z76" i="35"/>
  <c r="Z70" i="35"/>
  <c r="AI96" i="35"/>
  <c r="AI90" i="35"/>
  <c r="AI84" i="35"/>
  <c r="AI78" i="35"/>
  <c r="AI72" i="35"/>
  <c r="AI66" i="35"/>
  <c r="T65" i="35"/>
  <c r="T95" i="35"/>
  <c r="T89" i="35"/>
  <c r="T83" i="35"/>
  <c r="T77" i="35"/>
  <c r="T71" i="35"/>
  <c r="AI95" i="35"/>
  <c r="AI89" i="35"/>
  <c r="AI83" i="35"/>
  <c r="AI77" i="35"/>
  <c r="AI71" i="35"/>
  <c r="Z93" i="35"/>
  <c r="Z87" i="35"/>
  <c r="Z81" i="35"/>
  <c r="Z75" i="35"/>
  <c r="Z69" i="35"/>
  <c r="Q138" i="35"/>
  <c r="Q92" i="35"/>
  <c r="Z138" i="35"/>
  <c r="Z92" i="35"/>
  <c r="Z86" i="35"/>
  <c r="Z80" i="35"/>
  <c r="Z74" i="35"/>
  <c r="Z68" i="35"/>
  <c r="AR144" i="32"/>
  <c r="AA153" i="32"/>
  <c r="W77" i="35" l="1"/>
  <c r="W86" i="35"/>
  <c r="W83" i="35"/>
  <c r="W89" i="35"/>
  <c r="W87" i="35"/>
  <c r="W88" i="35"/>
  <c r="W84" i="35"/>
  <c r="W90" i="35"/>
  <c r="W85" i="35"/>
  <c r="W94" i="35"/>
  <c r="W97" i="35"/>
  <c r="W80" i="35"/>
  <c r="W69" i="35"/>
  <c r="W82" i="35"/>
  <c r="W92" i="35"/>
  <c r="W95" i="35"/>
  <c r="W66" i="35"/>
  <c r="W96" i="35"/>
  <c r="W138" i="35"/>
  <c r="W76" i="35"/>
  <c r="W72" i="35"/>
  <c r="W93" i="35"/>
  <c r="W79" i="35"/>
  <c r="W75" i="35"/>
  <c r="W73" i="35"/>
  <c r="W71" i="35"/>
  <c r="W74" i="35"/>
  <c r="W81" i="35"/>
  <c r="W65" i="35"/>
  <c r="AF70" i="35"/>
  <c r="AF80" i="35"/>
  <c r="AF69" i="35"/>
  <c r="AF76" i="35"/>
  <c r="AF86" i="35"/>
  <c r="AF75" i="35"/>
  <c r="AF82" i="35"/>
  <c r="AF68" i="35"/>
  <c r="AF74" i="35"/>
  <c r="AF92" i="35"/>
  <c r="AF81" i="35"/>
  <c r="AF88" i="35"/>
  <c r="AF138" i="35"/>
  <c r="AF87" i="35"/>
  <c r="AF94" i="35"/>
  <c r="AF93" i="35"/>
  <c r="AA154" i="32"/>
  <c r="X151" i="32"/>
  <c r="W51" i="35"/>
  <c r="C64" i="32"/>
  <c r="B64" i="32"/>
  <c r="I60" i="35"/>
  <c r="AI60" i="35" s="1"/>
  <c r="I61" i="35"/>
  <c r="AI61" i="35" s="1"/>
  <c r="I62" i="35"/>
  <c r="AI62" i="35" s="1"/>
  <c r="I63" i="35"/>
  <c r="AI63" i="35" s="1"/>
  <c r="I64" i="35"/>
  <c r="H60" i="35"/>
  <c r="AO60" i="35" s="1"/>
  <c r="H61" i="35"/>
  <c r="AO61" i="35" s="1"/>
  <c r="H62" i="35"/>
  <c r="AO62" i="35" s="1"/>
  <c r="H63" i="35"/>
  <c r="AO63" i="35" s="1"/>
  <c r="H64" i="35"/>
  <c r="AO64" i="35" s="1"/>
  <c r="H59" i="35"/>
  <c r="AO59" i="35" s="1"/>
  <c r="AO139" i="35" l="1"/>
  <c r="K339" i="35" s="1"/>
  <c r="T339" i="35" s="1"/>
  <c r="I318" i="35"/>
  <c r="I319" i="35"/>
  <c r="I320" i="35"/>
  <c r="Z64" i="35"/>
  <c r="AI64" i="35"/>
  <c r="C65" i="32"/>
  <c r="C66" i="32" s="1"/>
  <c r="B65" i="32"/>
  <c r="Q60" i="35"/>
  <c r="AC64" i="35"/>
  <c r="Q62" i="35"/>
  <c r="T64" i="35"/>
  <c r="Q63" i="35"/>
  <c r="Z62" i="35"/>
  <c r="Z59" i="35"/>
  <c r="Z61" i="35"/>
  <c r="Q64" i="35"/>
  <c r="Z63" i="35"/>
  <c r="Q59" i="35"/>
  <c r="Z60" i="35"/>
  <c r="AF64" i="35" l="1"/>
  <c r="I321" i="35"/>
  <c r="B66" i="32"/>
  <c r="C67" i="32"/>
  <c r="B67" i="32" l="1"/>
  <c r="C68" i="32"/>
  <c r="C60" i="35"/>
  <c r="C61" i="35"/>
  <c r="C62" i="35"/>
  <c r="C63" i="35"/>
  <c r="C64" i="35"/>
  <c r="C59" i="35"/>
  <c r="AB166" i="26"/>
  <c r="AG154" i="26"/>
  <c r="AG155" i="26"/>
  <c r="AG156" i="26"/>
  <c r="AG157" i="26"/>
  <c r="AG158" i="26"/>
  <c r="AG159" i="26"/>
  <c r="AG160" i="26"/>
  <c r="AG161" i="26"/>
  <c r="AG162" i="26"/>
  <c r="AB130" i="26"/>
  <c r="W130" i="26"/>
  <c r="C338" i="35" s="1"/>
  <c r="AG129" i="26"/>
  <c r="AG128" i="26"/>
  <c r="AG127" i="26"/>
  <c r="AG126" i="26"/>
  <c r="AG125" i="26"/>
  <c r="AG124" i="26"/>
  <c r="AG123" i="26"/>
  <c r="AG122" i="26"/>
  <c r="AG121" i="26"/>
  <c r="AG70" i="26"/>
  <c r="AG71" i="26"/>
  <c r="AG56" i="26"/>
  <c r="AG57" i="26"/>
  <c r="AG29" i="26"/>
  <c r="AG42" i="26"/>
  <c r="AG43" i="26"/>
  <c r="AG165" i="26"/>
  <c r="AG164" i="26"/>
  <c r="AG163" i="26"/>
  <c r="AG153" i="26"/>
  <c r="AG152" i="26"/>
  <c r="O152" i="32"/>
  <c r="O153" i="32"/>
  <c r="O151" i="32"/>
  <c r="AP65" i="32"/>
  <c r="N152" i="32" s="1"/>
  <c r="AP66" i="32"/>
  <c r="AP67" i="32"/>
  <c r="AP68" i="32"/>
  <c r="AP69" i="32"/>
  <c r="AP64" i="32"/>
  <c r="AO65" i="32"/>
  <c r="AO66" i="32"/>
  <c r="AO67" i="32"/>
  <c r="AO68" i="32"/>
  <c r="AO69" i="32"/>
  <c r="AO64" i="32"/>
  <c r="AQ65" i="32"/>
  <c r="Z152" i="32" s="1"/>
  <c r="AQ66" i="32"/>
  <c r="AQ67" i="32"/>
  <c r="AQ68" i="32"/>
  <c r="AQ69" i="32"/>
  <c r="AQ64" i="32"/>
  <c r="Z151" i="32" l="1"/>
  <c r="B68" i="32"/>
  <c r="S151" i="32"/>
  <c r="C69" i="32"/>
  <c r="O154" i="32"/>
  <c r="AG130" i="26"/>
  <c r="AG166" i="26"/>
  <c r="B344" i="35" s="1"/>
  <c r="H35" i="35" s="1"/>
  <c r="N153" i="32"/>
  <c r="Z153" i="32"/>
  <c r="AP144" i="32"/>
  <c r="AG80" i="42" s="1"/>
  <c r="AQ144" i="32"/>
  <c r="B69" i="32" l="1"/>
  <c r="C70" i="32"/>
  <c r="Z154" i="32"/>
  <c r="N154" i="32"/>
  <c r="S153" i="32"/>
  <c r="AF151" i="32"/>
  <c r="AJ152" i="32"/>
  <c r="AJ153" i="32"/>
  <c r="AJ151" i="32"/>
  <c r="AF153" i="32"/>
  <c r="AF152" i="32"/>
  <c r="AC153" i="32"/>
  <c r="AC151" i="32"/>
  <c r="X152" i="32"/>
  <c r="X153" i="32"/>
  <c r="W152" i="32"/>
  <c r="W153" i="32"/>
  <c r="W151" i="32"/>
  <c r="Q151" i="32"/>
  <c r="Q152" i="32"/>
  <c r="Q153" i="32"/>
  <c r="AA144" i="32"/>
  <c r="Y144" i="32"/>
  <c r="X144" i="32"/>
  <c r="T144" i="32"/>
  <c r="R144" i="32"/>
  <c r="Q80" i="42" s="1"/>
  <c r="AF187" i="42" s="1"/>
  <c r="AI188" i="42" s="1"/>
  <c r="AJ144" i="32"/>
  <c r="AF190" i="42" l="1"/>
  <c r="AI191" i="42" s="1"/>
  <c r="B70" i="32"/>
  <c r="B71" i="32" s="1"/>
  <c r="B72" i="32" s="1"/>
  <c r="B73" i="32" s="1"/>
  <c r="B74" i="32" s="1"/>
  <c r="B75" i="32" s="1"/>
  <c r="B76" i="32" s="1"/>
  <c r="B77" i="32" s="1"/>
  <c r="B78" i="32" s="1"/>
  <c r="B79" i="32" s="1"/>
  <c r="B80" i="32" s="1"/>
  <c r="B81" i="32" s="1"/>
  <c r="B82" i="32" s="1"/>
  <c r="B83" i="32" s="1"/>
  <c r="B84" i="32" s="1"/>
  <c r="B85" i="32" s="1"/>
  <c r="B86" i="32" s="1"/>
  <c r="B87" i="32" s="1"/>
  <c r="B88" i="32" s="1"/>
  <c r="B89" i="32" s="1"/>
  <c r="B90" i="32" s="1"/>
  <c r="B91" i="32" s="1"/>
  <c r="B92" i="32" s="1"/>
  <c r="B93" i="32" s="1"/>
  <c r="B94" i="32" s="1"/>
  <c r="B95" i="32" s="1"/>
  <c r="B96" i="32" s="1"/>
  <c r="B97" i="32" s="1"/>
  <c r="B98" i="32" s="1"/>
  <c r="B99" i="32" s="1"/>
  <c r="B100" i="32" s="1"/>
  <c r="B101" i="32" s="1"/>
  <c r="B102" i="32" s="1"/>
  <c r="B103" i="32" s="1"/>
  <c r="B104" i="32" s="1"/>
  <c r="B105" i="32" s="1"/>
  <c r="B106" i="32" s="1"/>
  <c r="B107" i="32" s="1"/>
  <c r="B108" i="32" s="1"/>
  <c r="B109" i="32" s="1"/>
  <c r="B110" i="32" s="1"/>
  <c r="B111" i="32" s="1"/>
  <c r="B112" i="32" s="1"/>
  <c r="B113" i="32" s="1"/>
  <c r="B114" i="32" s="1"/>
  <c r="B115" i="32" s="1"/>
  <c r="B116" i="32" s="1"/>
  <c r="B117" i="32" s="1"/>
  <c r="B118" i="32" s="1"/>
  <c r="B119" i="32" s="1"/>
  <c r="B120" i="32" s="1"/>
  <c r="B121" i="32" s="1"/>
  <c r="B122" i="32" s="1"/>
  <c r="B123" i="32" s="1"/>
  <c r="B124" i="32" s="1"/>
  <c r="B125" i="32" s="1"/>
  <c r="B126" i="32" s="1"/>
  <c r="B127" i="32" s="1"/>
  <c r="B128" i="32" s="1"/>
  <c r="B129" i="32" s="1"/>
  <c r="B130" i="32" s="1"/>
  <c r="B131" i="32" s="1"/>
  <c r="B132" i="32" s="1"/>
  <c r="B133" i="32" s="1"/>
  <c r="C71" i="32"/>
  <c r="K344" i="35"/>
  <c r="T344" i="35" s="1"/>
  <c r="AC344" i="35" s="1"/>
  <c r="M35" i="35" s="1"/>
  <c r="W35" i="35" s="1"/>
  <c r="X154" i="32"/>
  <c r="AF154" i="32"/>
  <c r="Q154" i="32"/>
  <c r="AJ154" i="32"/>
  <c r="AC154" i="32"/>
  <c r="W154" i="32"/>
  <c r="AO144" i="32"/>
  <c r="S152" i="32"/>
  <c r="S154" i="32" s="1"/>
  <c r="AF144" i="32"/>
  <c r="B134" i="32" l="1"/>
  <c r="B135" i="32" s="1"/>
  <c r="B136" i="32" s="1"/>
  <c r="B137" i="32" s="1"/>
  <c r="B138" i="32" s="1"/>
  <c r="B139" i="32" s="1"/>
  <c r="B140" i="32" s="1"/>
  <c r="B141" i="32" s="1"/>
  <c r="B142" i="32" s="1"/>
  <c r="B143" i="32" s="1"/>
  <c r="C72" i="32"/>
  <c r="B174" i="35" l="1"/>
  <c r="I174" i="35" s="1"/>
  <c r="B149" i="35"/>
  <c r="B178" i="35"/>
  <c r="K178" i="35" s="1"/>
  <c r="T178" i="35" s="1"/>
  <c r="B158" i="35"/>
  <c r="C158" i="35" s="1"/>
  <c r="B148" i="35"/>
  <c r="B150" i="35"/>
  <c r="N150" i="35" s="1"/>
  <c r="B147" i="35"/>
  <c r="K147" i="35" s="1"/>
  <c r="B180" i="35"/>
  <c r="C174" i="35"/>
  <c r="R158" i="35"/>
  <c r="AB158" i="35" s="1"/>
  <c r="I158" i="35"/>
  <c r="R180" i="35"/>
  <c r="AB180" i="35" s="1"/>
  <c r="I180" i="35"/>
  <c r="N180" i="35"/>
  <c r="X180" i="35" s="1"/>
  <c r="C180" i="35"/>
  <c r="K180" i="35"/>
  <c r="T180" i="35" s="1"/>
  <c r="N178" i="35"/>
  <c r="X178" i="35" s="1"/>
  <c r="B191" i="35"/>
  <c r="B155" i="35"/>
  <c r="B188" i="35"/>
  <c r="B213" i="35"/>
  <c r="B224" i="35"/>
  <c r="B181" i="35"/>
  <c r="B163" i="35"/>
  <c r="B156" i="35"/>
  <c r="B162" i="35"/>
  <c r="B210" i="35"/>
  <c r="B196" i="35"/>
  <c r="B221" i="35"/>
  <c r="B207" i="35"/>
  <c r="B185" i="35"/>
  <c r="B194" i="35"/>
  <c r="B152" i="35"/>
  <c r="B171" i="35"/>
  <c r="B202" i="35"/>
  <c r="B199" i="35"/>
  <c r="B176" i="35"/>
  <c r="B169" i="35"/>
  <c r="B159" i="35"/>
  <c r="B154" i="35"/>
  <c r="B218" i="35"/>
  <c r="B204" i="35"/>
  <c r="B190" i="35"/>
  <c r="B215" i="35"/>
  <c r="B193" i="35"/>
  <c r="B212" i="35"/>
  <c r="B205" i="35"/>
  <c r="B170" i="35"/>
  <c r="B165" i="35"/>
  <c r="B198" i="35"/>
  <c r="B201" i="35"/>
  <c r="B173" i="35"/>
  <c r="B160" i="35"/>
  <c r="B153" i="35"/>
  <c r="B157" i="35"/>
  <c r="B151" i="35"/>
  <c r="R151" i="35" s="1"/>
  <c r="B195" i="35"/>
  <c r="B220" i="35"/>
  <c r="B206" i="35"/>
  <c r="B192" i="35"/>
  <c r="B209" i="35"/>
  <c r="B216" i="35"/>
  <c r="B179" i="35"/>
  <c r="B177" i="35"/>
  <c r="B223" i="35"/>
  <c r="B166" i="35"/>
  <c r="B175" i="35"/>
  <c r="B161" i="35"/>
  <c r="B183" i="35"/>
  <c r="B203" i="35"/>
  <c r="B189" i="35"/>
  <c r="B214" i="35"/>
  <c r="B200" i="35"/>
  <c r="B217" i="35"/>
  <c r="B219" i="35"/>
  <c r="B168" i="35"/>
  <c r="B184" i="35"/>
  <c r="B187" i="35"/>
  <c r="B164" i="35"/>
  <c r="B182" i="35"/>
  <c r="B172" i="35"/>
  <c r="B167" i="35"/>
  <c r="B186" i="35"/>
  <c r="B211" i="35"/>
  <c r="B197" i="35"/>
  <c r="B222" i="35"/>
  <c r="B208" i="35"/>
  <c r="B225" i="35"/>
  <c r="C150" i="35"/>
  <c r="I150" i="35"/>
  <c r="K150" i="35"/>
  <c r="R149" i="35"/>
  <c r="N149" i="35"/>
  <c r="I149" i="35"/>
  <c r="C149" i="35"/>
  <c r="K149" i="35"/>
  <c r="R150" i="35"/>
  <c r="C148" i="35"/>
  <c r="N148" i="35"/>
  <c r="K148" i="35"/>
  <c r="R148" i="35"/>
  <c r="I148" i="35"/>
  <c r="C73" i="32"/>
  <c r="C74" i="32" s="1"/>
  <c r="C75" i="32" s="1"/>
  <c r="C76" i="32" s="1"/>
  <c r="C77" i="32" s="1"/>
  <c r="C78" i="32" s="1"/>
  <c r="C79" i="32" s="1"/>
  <c r="C80" i="32" s="1"/>
  <c r="C81" i="32" s="1"/>
  <c r="C82" i="32" s="1"/>
  <c r="C83" i="32" s="1"/>
  <c r="C84" i="32" s="1"/>
  <c r="C85" i="32" s="1"/>
  <c r="C86" i="32" s="1"/>
  <c r="C87" i="32" s="1"/>
  <c r="C88" i="32" s="1"/>
  <c r="C89" i="32" s="1"/>
  <c r="C90" i="32" s="1"/>
  <c r="C91" i="32" s="1"/>
  <c r="C92" i="32" s="1"/>
  <c r="C93" i="32" s="1"/>
  <c r="C94" i="32" s="1"/>
  <c r="C95" i="32" s="1"/>
  <c r="C96" i="32" s="1"/>
  <c r="C97" i="32" s="1"/>
  <c r="C98" i="32" s="1"/>
  <c r="C99" i="32" s="1"/>
  <c r="C100" i="32" s="1"/>
  <c r="C101" i="32" s="1"/>
  <c r="C102" i="32" s="1"/>
  <c r="C178" i="35" l="1"/>
  <c r="I178" i="35"/>
  <c r="R178" i="35"/>
  <c r="AB178" i="35" s="1"/>
  <c r="N158" i="35"/>
  <c r="X158" i="35" s="1"/>
  <c r="K158" i="35"/>
  <c r="T158" i="35" s="1"/>
  <c r="N147" i="35"/>
  <c r="C147" i="35"/>
  <c r="R174" i="35"/>
  <c r="AB174" i="35" s="1"/>
  <c r="R147" i="35"/>
  <c r="N174" i="35"/>
  <c r="X174" i="35" s="1"/>
  <c r="I147" i="35"/>
  <c r="K174" i="35"/>
  <c r="T174" i="35" s="1"/>
  <c r="C103" i="32"/>
  <c r="C104" i="32" s="1"/>
  <c r="C105" i="32" s="1"/>
  <c r="C106" i="32" s="1"/>
  <c r="C107" i="32" s="1"/>
  <c r="C108" i="32" s="1"/>
  <c r="C109" i="32" s="1"/>
  <c r="C110" i="32" s="1"/>
  <c r="C111" i="32" s="1"/>
  <c r="C112" i="32" s="1"/>
  <c r="C113" i="32" s="1"/>
  <c r="C114" i="32" s="1"/>
  <c r="C115" i="32" s="1"/>
  <c r="C116" i="32" s="1"/>
  <c r="C117" i="32" s="1"/>
  <c r="C118" i="32" s="1"/>
  <c r="C119" i="32" s="1"/>
  <c r="C120" i="32" s="1"/>
  <c r="C121" i="32" s="1"/>
  <c r="C122" i="32" s="1"/>
  <c r="C123" i="32" s="1"/>
  <c r="C124" i="32" s="1"/>
  <c r="C125" i="32" s="1"/>
  <c r="C126" i="32" s="1"/>
  <c r="C127" i="32" s="1"/>
  <c r="C128" i="32" s="1"/>
  <c r="C129" i="32" s="1"/>
  <c r="C130" i="32" s="1"/>
  <c r="C131" i="32" s="1"/>
  <c r="C132" i="32" s="1"/>
  <c r="C133" i="32" s="1"/>
  <c r="C134" i="32" s="1"/>
  <c r="C135" i="32" s="1"/>
  <c r="C136" i="32" s="1"/>
  <c r="C137" i="32" s="1"/>
  <c r="C138" i="32" s="1"/>
  <c r="C139" i="32" s="1"/>
  <c r="C140" i="32" s="1"/>
  <c r="C141" i="32" s="1"/>
  <c r="C142" i="32" s="1"/>
  <c r="C143" i="32" s="1"/>
  <c r="R172" i="35"/>
  <c r="AB172" i="35" s="1"/>
  <c r="I172" i="35"/>
  <c r="N172" i="35"/>
  <c r="X172" i="35" s="1"/>
  <c r="C172" i="35"/>
  <c r="K172" i="35"/>
  <c r="T172" i="35" s="1"/>
  <c r="K200" i="35"/>
  <c r="T200" i="35" s="1"/>
  <c r="C200" i="35"/>
  <c r="N200" i="35"/>
  <c r="X200" i="35" s="1"/>
  <c r="R200" i="35"/>
  <c r="AB200" i="35" s="1"/>
  <c r="I200" i="35"/>
  <c r="C223" i="35"/>
  <c r="R223" i="35"/>
  <c r="AB223" i="35" s="1"/>
  <c r="K223" i="35"/>
  <c r="T223" i="35" s="1"/>
  <c r="I223" i="35"/>
  <c r="N223" i="35"/>
  <c r="X223" i="35" s="1"/>
  <c r="I195" i="35"/>
  <c r="N195" i="35"/>
  <c r="X195" i="35" s="1"/>
  <c r="K195" i="35"/>
  <c r="T195" i="35" s="1"/>
  <c r="R195" i="35"/>
  <c r="AB195" i="35" s="1"/>
  <c r="C195" i="35"/>
  <c r="R165" i="35"/>
  <c r="AB165" i="35" s="1"/>
  <c r="I165" i="35"/>
  <c r="N165" i="35"/>
  <c r="X165" i="35" s="1"/>
  <c r="C165" i="35"/>
  <c r="K165" i="35"/>
  <c r="T165" i="35" s="1"/>
  <c r="N218" i="35"/>
  <c r="X218" i="35" s="1"/>
  <c r="K218" i="35"/>
  <c r="T218" i="35" s="1"/>
  <c r="R218" i="35"/>
  <c r="AB218" i="35" s="1"/>
  <c r="I218" i="35"/>
  <c r="C218" i="35"/>
  <c r="K152" i="35"/>
  <c r="T152" i="35" s="1"/>
  <c r="C152" i="35"/>
  <c r="N152" i="35"/>
  <c r="X152" i="35" s="1"/>
  <c r="I152" i="35"/>
  <c r="R152" i="35"/>
  <c r="AB152" i="35" s="1"/>
  <c r="R156" i="35"/>
  <c r="AB156" i="35" s="1"/>
  <c r="I156" i="35"/>
  <c r="N156" i="35"/>
  <c r="X156" i="35" s="1"/>
  <c r="C156" i="35"/>
  <c r="K156" i="35"/>
  <c r="T156" i="35" s="1"/>
  <c r="C214" i="35"/>
  <c r="R214" i="35"/>
  <c r="AB214" i="35" s="1"/>
  <c r="I214" i="35"/>
  <c r="K214" i="35"/>
  <c r="T214" i="35" s="1"/>
  <c r="N214" i="35"/>
  <c r="X214" i="35" s="1"/>
  <c r="K177" i="35"/>
  <c r="T177" i="35" s="1"/>
  <c r="C177" i="35"/>
  <c r="I177" i="35"/>
  <c r="N177" i="35"/>
  <c r="X177" i="35" s="1"/>
  <c r="R177" i="35"/>
  <c r="AB177" i="35" s="1"/>
  <c r="N170" i="35"/>
  <c r="X170" i="35" s="1"/>
  <c r="K170" i="35"/>
  <c r="T170" i="35" s="1"/>
  <c r="R170" i="35"/>
  <c r="AB170" i="35" s="1"/>
  <c r="I170" i="35"/>
  <c r="C170" i="35"/>
  <c r="N154" i="35"/>
  <c r="X154" i="35" s="1"/>
  <c r="K154" i="35"/>
  <c r="T154" i="35" s="1"/>
  <c r="R154" i="35"/>
  <c r="AB154" i="35" s="1"/>
  <c r="I154" i="35"/>
  <c r="C154" i="35"/>
  <c r="N194" i="35"/>
  <c r="X194" i="35" s="1"/>
  <c r="K194" i="35"/>
  <c r="T194" i="35" s="1"/>
  <c r="R194" i="35"/>
  <c r="AB194" i="35" s="1"/>
  <c r="I194" i="35"/>
  <c r="C194" i="35"/>
  <c r="I163" i="35"/>
  <c r="N163" i="35"/>
  <c r="X163" i="35" s="1"/>
  <c r="K163" i="35"/>
  <c r="T163" i="35" s="1"/>
  <c r="R163" i="35"/>
  <c r="AB163" i="35" s="1"/>
  <c r="C163" i="35"/>
  <c r="K208" i="35"/>
  <c r="T208" i="35" s="1"/>
  <c r="C208" i="35"/>
  <c r="N208" i="35"/>
  <c r="X208" i="35" s="1"/>
  <c r="R208" i="35"/>
  <c r="AB208" i="35" s="1"/>
  <c r="I208" i="35"/>
  <c r="R164" i="35"/>
  <c r="AB164" i="35" s="1"/>
  <c r="I164" i="35"/>
  <c r="N164" i="35"/>
  <c r="X164" i="35" s="1"/>
  <c r="C164" i="35"/>
  <c r="K164" i="35"/>
  <c r="T164" i="35" s="1"/>
  <c r="R189" i="35"/>
  <c r="AB189" i="35" s="1"/>
  <c r="I189" i="35"/>
  <c r="N189" i="35"/>
  <c r="X189" i="35" s="1"/>
  <c r="C189" i="35"/>
  <c r="K189" i="35"/>
  <c r="T189" i="35" s="1"/>
  <c r="I179" i="35"/>
  <c r="N179" i="35"/>
  <c r="X179" i="35" s="1"/>
  <c r="K179" i="35"/>
  <c r="T179" i="35" s="1"/>
  <c r="R179" i="35"/>
  <c r="AB179" i="35" s="1"/>
  <c r="C179" i="35"/>
  <c r="R157" i="35"/>
  <c r="AB157" i="35" s="1"/>
  <c r="I157" i="35"/>
  <c r="N157" i="35"/>
  <c r="X157" i="35" s="1"/>
  <c r="C157" i="35"/>
  <c r="K157" i="35"/>
  <c r="T157" i="35" s="1"/>
  <c r="R205" i="35"/>
  <c r="AB205" i="35" s="1"/>
  <c r="I205" i="35"/>
  <c r="N205" i="35"/>
  <c r="X205" i="35" s="1"/>
  <c r="C205" i="35"/>
  <c r="K205" i="35"/>
  <c r="T205" i="35" s="1"/>
  <c r="C159" i="35"/>
  <c r="R159" i="35"/>
  <c r="AB159" i="35" s="1"/>
  <c r="K159" i="35"/>
  <c r="T159" i="35" s="1"/>
  <c r="I159" i="35"/>
  <c r="N159" i="35"/>
  <c r="X159" i="35" s="1"/>
  <c r="K185" i="35"/>
  <c r="T185" i="35" s="1"/>
  <c r="C185" i="35"/>
  <c r="I185" i="35"/>
  <c r="N185" i="35"/>
  <c r="X185" i="35" s="1"/>
  <c r="R185" i="35"/>
  <c r="AB185" i="35" s="1"/>
  <c r="R181" i="35"/>
  <c r="AB181" i="35" s="1"/>
  <c r="I181" i="35"/>
  <c r="N181" i="35"/>
  <c r="X181" i="35" s="1"/>
  <c r="C181" i="35"/>
  <c r="K181" i="35"/>
  <c r="T181" i="35" s="1"/>
  <c r="K225" i="35"/>
  <c r="T225" i="35" s="1"/>
  <c r="C225" i="35"/>
  <c r="N225" i="35"/>
  <c r="X225" i="35" s="1"/>
  <c r="R225" i="35"/>
  <c r="AB225" i="35" s="1"/>
  <c r="I225" i="35"/>
  <c r="C222" i="35"/>
  <c r="R222" i="35"/>
  <c r="AB222" i="35" s="1"/>
  <c r="I222" i="35"/>
  <c r="K222" i="35"/>
  <c r="T222" i="35" s="1"/>
  <c r="N222" i="35"/>
  <c r="X222" i="35" s="1"/>
  <c r="I187" i="35"/>
  <c r="N187" i="35"/>
  <c r="X187" i="35" s="1"/>
  <c r="K187" i="35"/>
  <c r="T187" i="35" s="1"/>
  <c r="R187" i="35"/>
  <c r="AB187" i="35" s="1"/>
  <c r="C187" i="35"/>
  <c r="I203" i="35"/>
  <c r="N203" i="35"/>
  <c r="X203" i="35" s="1"/>
  <c r="K203" i="35"/>
  <c r="T203" i="35" s="1"/>
  <c r="R203" i="35"/>
  <c r="AB203" i="35" s="1"/>
  <c r="C203" i="35"/>
  <c r="K216" i="35"/>
  <c r="T216" i="35" s="1"/>
  <c r="C216" i="35"/>
  <c r="N216" i="35"/>
  <c r="X216" i="35" s="1"/>
  <c r="I216" i="35"/>
  <c r="R216" i="35"/>
  <c r="AB216" i="35" s="1"/>
  <c r="K153" i="35"/>
  <c r="T153" i="35" s="1"/>
  <c r="C153" i="35"/>
  <c r="I153" i="35"/>
  <c r="N153" i="35"/>
  <c r="X153" i="35" s="1"/>
  <c r="R153" i="35"/>
  <c r="AB153" i="35" s="1"/>
  <c r="R212" i="35"/>
  <c r="AB212" i="35" s="1"/>
  <c r="I212" i="35"/>
  <c r="N212" i="35"/>
  <c r="X212" i="35" s="1"/>
  <c r="C212" i="35"/>
  <c r="K212" i="35"/>
  <c r="T212" i="35" s="1"/>
  <c r="K169" i="35"/>
  <c r="T169" i="35" s="1"/>
  <c r="C169" i="35"/>
  <c r="I169" i="35"/>
  <c r="N169" i="35"/>
  <c r="X169" i="35" s="1"/>
  <c r="R169" i="35"/>
  <c r="AB169" i="35" s="1"/>
  <c r="C207" i="35"/>
  <c r="R207" i="35"/>
  <c r="AB207" i="35" s="1"/>
  <c r="K207" i="35"/>
  <c r="T207" i="35" s="1"/>
  <c r="I207" i="35"/>
  <c r="N207" i="35"/>
  <c r="X207" i="35" s="1"/>
  <c r="K224" i="35"/>
  <c r="T224" i="35" s="1"/>
  <c r="C224" i="35"/>
  <c r="N224" i="35"/>
  <c r="X224" i="35" s="1"/>
  <c r="I224" i="35"/>
  <c r="R224" i="35"/>
  <c r="AB224" i="35" s="1"/>
  <c r="R197" i="35"/>
  <c r="AB197" i="35" s="1"/>
  <c r="I197" i="35"/>
  <c r="N197" i="35"/>
  <c r="X197" i="35" s="1"/>
  <c r="C197" i="35"/>
  <c r="K197" i="35"/>
  <c r="T197" i="35" s="1"/>
  <c r="K184" i="35"/>
  <c r="T184" i="35" s="1"/>
  <c r="C184" i="35"/>
  <c r="N184" i="35"/>
  <c r="X184" i="35" s="1"/>
  <c r="R184" i="35"/>
  <c r="AB184" i="35" s="1"/>
  <c r="I184" i="35"/>
  <c r="C183" i="35"/>
  <c r="R183" i="35"/>
  <c r="AB183" i="35" s="1"/>
  <c r="K183" i="35"/>
  <c r="T183" i="35" s="1"/>
  <c r="N183" i="35"/>
  <c r="X183" i="35" s="1"/>
  <c r="I183" i="35"/>
  <c r="K209" i="35"/>
  <c r="T209" i="35" s="1"/>
  <c r="C209" i="35"/>
  <c r="I209" i="35"/>
  <c r="N209" i="35"/>
  <c r="X209" i="35" s="1"/>
  <c r="R209" i="35"/>
  <c r="AB209" i="35" s="1"/>
  <c r="K160" i="35"/>
  <c r="T160" i="35" s="1"/>
  <c r="C160" i="35"/>
  <c r="N160" i="35"/>
  <c r="X160" i="35" s="1"/>
  <c r="I160" i="35"/>
  <c r="R160" i="35"/>
  <c r="AB160" i="35" s="1"/>
  <c r="K193" i="35"/>
  <c r="T193" i="35" s="1"/>
  <c r="C193" i="35"/>
  <c r="I193" i="35"/>
  <c r="N193" i="35"/>
  <c r="X193" i="35" s="1"/>
  <c r="R193" i="35"/>
  <c r="AB193" i="35" s="1"/>
  <c r="K176" i="35"/>
  <c r="T176" i="35" s="1"/>
  <c r="C176" i="35"/>
  <c r="N176" i="35"/>
  <c r="X176" i="35" s="1"/>
  <c r="R176" i="35"/>
  <c r="AB176" i="35" s="1"/>
  <c r="I176" i="35"/>
  <c r="R221" i="35"/>
  <c r="AB221" i="35" s="1"/>
  <c r="I221" i="35"/>
  <c r="N221" i="35"/>
  <c r="X221" i="35" s="1"/>
  <c r="C221" i="35"/>
  <c r="K221" i="35"/>
  <c r="T221" i="35" s="1"/>
  <c r="R213" i="35"/>
  <c r="AB213" i="35" s="1"/>
  <c r="I213" i="35"/>
  <c r="N213" i="35"/>
  <c r="X213" i="35" s="1"/>
  <c r="C213" i="35"/>
  <c r="K213" i="35"/>
  <c r="T213" i="35" s="1"/>
  <c r="I211" i="35"/>
  <c r="N211" i="35"/>
  <c r="X211" i="35" s="1"/>
  <c r="K211" i="35"/>
  <c r="T211" i="35" s="1"/>
  <c r="R211" i="35"/>
  <c r="AB211" i="35" s="1"/>
  <c r="C211" i="35"/>
  <c r="K168" i="35"/>
  <c r="T168" i="35" s="1"/>
  <c r="C168" i="35"/>
  <c r="N168" i="35"/>
  <c r="X168" i="35" s="1"/>
  <c r="R168" i="35"/>
  <c r="AB168" i="35" s="1"/>
  <c r="I168" i="35"/>
  <c r="K161" i="35"/>
  <c r="T161" i="35" s="1"/>
  <c r="C161" i="35"/>
  <c r="I161" i="35"/>
  <c r="N161" i="35"/>
  <c r="X161" i="35" s="1"/>
  <c r="R161" i="35"/>
  <c r="AB161" i="35" s="1"/>
  <c r="K192" i="35"/>
  <c r="T192" i="35" s="1"/>
  <c r="C192" i="35"/>
  <c r="N192" i="35"/>
  <c r="X192" i="35" s="1"/>
  <c r="I192" i="35"/>
  <c r="R192" i="35"/>
  <c r="AB192" i="35" s="1"/>
  <c r="R173" i="35"/>
  <c r="AB173" i="35" s="1"/>
  <c r="I173" i="35"/>
  <c r="N173" i="35"/>
  <c r="X173" i="35" s="1"/>
  <c r="C173" i="35"/>
  <c r="K173" i="35"/>
  <c r="T173" i="35" s="1"/>
  <c r="C215" i="35"/>
  <c r="R215" i="35"/>
  <c r="AB215" i="35" s="1"/>
  <c r="K215" i="35"/>
  <c r="T215" i="35" s="1"/>
  <c r="N215" i="35"/>
  <c r="X215" i="35" s="1"/>
  <c r="I215" i="35"/>
  <c r="C199" i="35"/>
  <c r="R199" i="35"/>
  <c r="AB199" i="35" s="1"/>
  <c r="K199" i="35"/>
  <c r="T199" i="35" s="1"/>
  <c r="I199" i="35"/>
  <c r="N199" i="35"/>
  <c r="X199" i="35" s="1"/>
  <c r="R196" i="35"/>
  <c r="AB196" i="35" s="1"/>
  <c r="I196" i="35"/>
  <c r="N196" i="35"/>
  <c r="X196" i="35" s="1"/>
  <c r="C196" i="35"/>
  <c r="K196" i="35"/>
  <c r="T196" i="35" s="1"/>
  <c r="R188" i="35"/>
  <c r="AB188" i="35" s="1"/>
  <c r="I188" i="35"/>
  <c r="N188" i="35"/>
  <c r="X188" i="35" s="1"/>
  <c r="C188" i="35"/>
  <c r="K188" i="35"/>
  <c r="T188" i="35" s="1"/>
  <c r="C182" i="35"/>
  <c r="R182" i="35"/>
  <c r="AB182" i="35" s="1"/>
  <c r="I182" i="35"/>
  <c r="K182" i="35"/>
  <c r="T182" i="35" s="1"/>
  <c r="N182" i="35"/>
  <c r="X182" i="35" s="1"/>
  <c r="N186" i="35"/>
  <c r="X186" i="35" s="1"/>
  <c r="K186" i="35"/>
  <c r="T186" i="35" s="1"/>
  <c r="R186" i="35"/>
  <c r="AB186" i="35" s="1"/>
  <c r="I186" i="35"/>
  <c r="C186" i="35"/>
  <c r="I219" i="35"/>
  <c r="N219" i="35"/>
  <c r="X219" i="35" s="1"/>
  <c r="K219" i="35"/>
  <c r="T219" i="35" s="1"/>
  <c r="R219" i="35"/>
  <c r="AB219" i="35" s="1"/>
  <c r="C219" i="35"/>
  <c r="C175" i="35"/>
  <c r="R175" i="35"/>
  <c r="AB175" i="35" s="1"/>
  <c r="K175" i="35"/>
  <c r="T175" i="35" s="1"/>
  <c r="I175" i="35"/>
  <c r="N175" i="35"/>
  <c r="X175" i="35" s="1"/>
  <c r="C206" i="35"/>
  <c r="R206" i="35"/>
  <c r="AB206" i="35" s="1"/>
  <c r="I206" i="35"/>
  <c r="K206" i="35"/>
  <c r="T206" i="35" s="1"/>
  <c r="N206" i="35"/>
  <c r="X206" i="35" s="1"/>
  <c r="K201" i="35"/>
  <c r="T201" i="35" s="1"/>
  <c r="C201" i="35"/>
  <c r="I201" i="35"/>
  <c r="N201" i="35"/>
  <c r="X201" i="35" s="1"/>
  <c r="R201" i="35"/>
  <c r="AB201" i="35" s="1"/>
  <c r="C190" i="35"/>
  <c r="R190" i="35"/>
  <c r="AB190" i="35" s="1"/>
  <c r="I190" i="35"/>
  <c r="K190" i="35"/>
  <c r="T190" i="35" s="1"/>
  <c r="N190" i="35"/>
  <c r="X190" i="35" s="1"/>
  <c r="N202" i="35"/>
  <c r="X202" i="35" s="1"/>
  <c r="K202" i="35"/>
  <c r="T202" i="35" s="1"/>
  <c r="R202" i="35"/>
  <c r="AB202" i="35" s="1"/>
  <c r="I202" i="35"/>
  <c r="C202" i="35"/>
  <c r="N210" i="35"/>
  <c r="X210" i="35" s="1"/>
  <c r="K210" i="35"/>
  <c r="T210" i="35" s="1"/>
  <c r="R210" i="35"/>
  <c r="AB210" i="35" s="1"/>
  <c r="I210" i="35"/>
  <c r="C210" i="35"/>
  <c r="I155" i="35"/>
  <c r="N155" i="35"/>
  <c r="X155" i="35" s="1"/>
  <c r="K155" i="35"/>
  <c r="T155" i="35" s="1"/>
  <c r="R155" i="35"/>
  <c r="AB155" i="35" s="1"/>
  <c r="C155" i="35"/>
  <c r="C167" i="35"/>
  <c r="R167" i="35"/>
  <c r="AB167" i="35" s="1"/>
  <c r="K167" i="35"/>
  <c r="T167" i="35" s="1"/>
  <c r="I167" i="35"/>
  <c r="N167" i="35"/>
  <c r="X167" i="35" s="1"/>
  <c r="K217" i="35"/>
  <c r="T217" i="35" s="1"/>
  <c r="C217" i="35"/>
  <c r="I217" i="35"/>
  <c r="N217" i="35"/>
  <c r="X217" i="35" s="1"/>
  <c r="R217" i="35"/>
  <c r="AB217" i="35" s="1"/>
  <c r="C166" i="35"/>
  <c r="R166" i="35"/>
  <c r="AB166" i="35" s="1"/>
  <c r="I166" i="35"/>
  <c r="K166" i="35"/>
  <c r="T166" i="35" s="1"/>
  <c r="N166" i="35"/>
  <c r="X166" i="35" s="1"/>
  <c r="R220" i="35"/>
  <c r="AB220" i="35" s="1"/>
  <c r="I220" i="35"/>
  <c r="N220" i="35"/>
  <c r="X220" i="35" s="1"/>
  <c r="C220" i="35"/>
  <c r="K220" i="35"/>
  <c r="T220" i="35" s="1"/>
  <c r="C198" i="35"/>
  <c r="R198" i="35"/>
  <c r="AB198" i="35" s="1"/>
  <c r="I198" i="35"/>
  <c r="K198" i="35"/>
  <c r="T198" i="35" s="1"/>
  <c r="N198" i="35"/>
  <c r="X198" i="35" s="1"/>
  <c r="R204" i="35"/>
  <c r="AB204" i="35" s="1"/>
  <c r="I204" i="35"/>
  <c r="N204" i="35"/>
  <c r="X204" i="35" s="1"/>
  <c r="C204" i="35"/>
  <c r="K204" i="35"/>
  <c r="T204" i="35" s="1"/>
  <c r="I171" i="35"/>
  <c r="N171" i="35"/>
  <c r="X171" i="35" s="1"/>
  <c r="K171" i="35"/>
  <c r="T171" i="35" s="1"/>
  <c r="R171" i="35"/>
  <c r="AB171" i="35" s="1"/>
  <c r="C171" i="35"/>
  <c r="N162" i="35"/>
  <c r="X162" i="35" s="1"/>
  <c r="K162" i="35"/>
  <c r="T162" i="35" s="1"/>
  <c r="R162" i="35"/>
  <c r="AB162" i="35" s="1"/>
  <c r="I162" i="35"/>
  <c r="C162" i="35"/>
  <c r="C191" i="35"/>
  <c r="R191" i="35"/>
  <c r="AB191" i="35" s="1"/>
  <c r="K191" i="35"/>
  <c r="T191" i="35" s="1"/>
  <c r="I191" i="35"/>
  <c r="N191" i="35"/>
  <c r="X191" i="35" s="1"/>
  <c r="K151" i="35"/>
  <c r="I151" i="35"/>
  <c r="N151" i="35"/>
  <c r="C151" i="35"/>
  <c r="AG158" i="35"/>
  <c r="AG180" i="35"/>
  <c r="AG178" i="35"/>
  <c r="AG174" i="35"/>
  <c r="B146" i="35"/>
  <c r="B231" i="35"/>
  <c r="B233" i="35"/>
  <c r="B234" i="35"/>
  <c r="B262" i="35"/>
  <c r="AB262" i="35" s="1"/>
  <c r="B265" i="35"/>
  <c r="AB265" i="35" s="1"/>
  <c r="B268" i="35"/>
  <c r="AB268" i="35" s="1"/>
  <c r="B240" i="35"/>
  <c r="AB240" i="35" s="1"/>
  <c r="B250" i="35"/>
  <c r="AB250" i="35" s="1"/>
  <c r="B251" i="35"/>
  <c r="AB251" i="35" s="1"/>
  <c r="B266" i="35"/>
  <c r="AB266" i="35" s="1"/>
  <c r="B238" i="35"/>
  <c r="AB238" i="35" s="1"/>
  <c r="B245" i="35"/>
  <c r="AB245" i="35" s="1"/>
  <c r="B249" i="35"/>
  <c r="AB249" i="35" s="1"/>
  <c r="B252" i="35"/>
  <c r="AB252" i="35" s="1"/>
  <c r="B236" i="35"/>
  <c r="B242" i="35"/>
  <c r="AB242" i="35" s="1"/>
  <c r="B255" i="35"/>
  <c r="AB255" i="35" s="1"/>
  <c r="B239" i="35"/>
  <c r="AB239" i="35" s="1"/>
  <c r="B258" i="35"/>
  <c r="AB258" i="35" s="1"/>
  <c r="B237" i="35"/>
  <c r="AB237" i="35" s="1"/>
  <c r="B269" i="35"/>
  <c r="AB269" i="35" s="1"/>
  <c r="B259" i="35"/>
  <c r="AB259" i="35" s="1"/>
  <c r="B244" i="35"/>
  <c r="AB244" i="35" s="1"/>
  <c r="B248" i="35"/>
  <c r="AB248" i="35" s="1"/>
  <c r="B241" i="35"/>
  <c r="AB241" i="35" s="1"/>
  <c r="B243" i="35"/>
  <c r="AB243" i="35" s="1"/>
  <c r="B246" i="35"/>
  <c r="AB246" i="35" s="1"/>
  <c r="B253" i="35"/>
  <c r="AB253" i="35" s="1"/>
  <c r="B263" i="35"/>
  <c r="AB263" i="35" s="1"/>
  <c r="B267" i="35"/>
  <c r="AB267" i="35" s="1"/>
  <c r="B260" i="35"/>
  <c r="AB260" i="35" s="1"/>
  <c r="B257" i="35"/>
  <c r="AB257" i="35" s="1"/>
  <c r="B261" i="35"/>
  <c r="AB261" i="35" s="1"/>
  <c r="B247" i="35"/>
  <c r="AB247" i="35" s="1"/>
  <c r="B264" i="35"/>
  <c r="AB264" i="35" s="1"/>
  <c r="B254" i="35"/>
  <c r="AB254" i="35" s="1"/>
  <c r="B256" i="35"/>
  <c r="B235" i="35"/>
  <c r="B232" i="35" l="1"/>
  <c r="AG160" i="35"/>
  <c r="AG214" i="35"/>
  <c r="AG183" i="35"/>
  <c r="AG169" i="35"/>
  <c r="AG184" i="35"/>
  <c r="B290" i="35"/>
  <c r="B305" i="35"/>
  <c r="B289" i="35"/>
  <c r="B296" i="35"/>
  <c r="B288" i="35"/>
  <c r="B310" i="35"/>
  <c r="AB310" i="35" s="1"/>
  <c r="B271" i="35"/>
  <c r="B284" i="35"/>
  <c r="B273" i="35"/>
  <c r="B276" i="35"/>
  <c r="B270" i="35"/>
  <c r="B294" i="35"/>
  <c r="B307" i="35"/>
  <c r="B303" i="35"/>
  <c r="B295" i="35"/>
  <c r="B282" i="35"/>
  <c r="B302" i="35"/>
  <c r="B292" i="35"/>
  <c r="B283" i="35"/>
  <c r="B279" i="35"/>
  <c r="B287" i="35"/>
  <c r="B286" i="35"/>
  <c r="B275" i="35"/>
  <c r="B299" i="35"/>
  <c r="B285" i="35"/>
  <c r="B278" i="35"/>
  <c r="B291" i="35"/>
  <c r="B281" i="35"/>
  <c r="B272" i="35"/>
  <c r="B277" i="35"/>
  <c r="B301" i="35"/>
  <c r="B293" i="35"/>
  <c r="B297" i="35"/>
  <c r="B304" i="35"/>
  <c r="B308" i="35"/>
  <c r="B274" i="35"/>
  <c r="B280" i="35"/>
  <c r="B306" i="35"/>
  <c r="B298" i="35"/>
  <c r="B309" i="35"/>
  <c r="B300" i="35"/>
  <c r="AG193" i="35"/>
  <c r="AG186" i="35"/>
  <c r="AG177" i="35"/>
  <c r="AG190" i="35"/>
  <c r="AG155" i="35"/>
  <c r="AG173" i="35"/>
  <c r="AG192" i="35"/>
  <c r="AG164" i="35"/>
  <c r="AG215" i="35"/>
  <c r="AG159" i="35"/>
  <c r="AG167" i="35"/>
  <c r="AG188" i="35"/>
  <c r="AG175" i="35"/>
  <c r="AG179" i="35"/>
  <c r="AG210" i="35"/>
  <c r="AG194" i="35"/>
  <c r="AG170" i="35"/>
  <c r="AG156" i="35"/>
  <c r="AG181" i="35"/>
  <c r="AG191" i="35"/>
  <c r="AG182" i="35"/>
  <c r="AG212" i="35"/>
  <c r="AG154" i="35"/>
  <c r="AG171" i="35"/>
  <c r="AG157" i="35"/>
  <c r="AG162" i="35"/>
  <c r="AG187" i="35"/>
  <c r="AG195" i="35"/>
  <c r="AG211" i="35"/>
  <c r="AG176" i="35"/>
  <c r="AG166" i="35"/>
  <c r="AG161" i="35"/>
  <c r="AG168" i="35"/>
  <c r="AG153" i="35"/>
  <c r="AG163" i="35"/>
  <c r="AG185" i="35"/>
  <c r="AG225" i="35"/>
  <c r="AG189" i="35"/>
  <c r="AB151" i="35"/>
  <c r="AG201" i="35"/>
  <c r="AG196" i="35"/>
  <c r="AG223" i="35"/>
  <c r="AG172" i="35"/>
  <c r="AG224" i="35"/>
  <c r="AG203" i="35"/>
  <c r="AG216" i="35"/>
  <c r="AG198" i="35"/>
  <c r="AG208" i="35"/>
  <c r="AG199" i="35"/>
  <c r="AG202" i="35"/>
  <c r="AG220" i="35"/>
  <c r="AG165" i="35"/>
  <c r="AG219" i="35"/>
  <c r="AG200" i="35"/>
  <c r="AG221" i="35"/>
  <c r="AG213" i="35"/>
  <c r="AG204" i="35"/>
  <c r="AG217" i="35"/>
  <c r="AG197" i="35"/>
  <c r="AG218" i="35"/>
  <c r="AG206" i="35"/>
  <c r="AG205" i="35"/>
  <c r="AG209" i="35"/>
  <c r="AG207" i="35"/>
  <c r="AG222" i="35"/>
  <c r="AL134" i="35"/>
  <c r="AL131" i="35"/>
  <c r="AL136" i="35"/>
  <c r="AL135" i="35"/>
  <c r="AL132" i="35"/>
  <c r="AL133" i="35"/>
  <c r="AL127" i="35"/>
  <c r="AL120" i="35"/>
  <c r="AL124" i="35"/>
  <c r="AL122" i="35"/>
  <c r="AL129" i="35"/>
  <c r="AB235" i="35" s="1"/>
  <c r="AL123" i="35"/>
  <c r="AL125" i="35"/>
  <c r="AL130" i="35"/>
  <c r="AL121" i="35"/>
  <c r="AL126" i="35"/>
  <c r="AL111" i="35"/>
  <c r="AL117" i="35"/>
  <c r="AL118" i="35"/>
  <c r="AL113" i="35"/>
  <c r="AL114" i="35"/>
  <c r="AL116" i="35"/>
  <c r="AL112" i="35"/>
  <c r="AL109" i="35"/>
  <c r="AL119" i="35"/>
  <c r="AL115" i="35"/>
  <c r="AL110" i="35"/>
  <c r="AL100" i="35"/>
  <c r="AL105" i="35"/>
  <c r="AL107" i="35"/>
  <c r="AL101" i="35"/>
  <c r="AL104" i="35"/>
  <c r="AL103" i="35"/>
  <c r="AL102" i="35"/>
  <c r="AL99" i="35"/>
  <c r="AL106" i="35"/>
  <c r="AL98" i="35"/>
  <c r="AG152" i="35"/>
  <c r="M256" i="35"/>
  <c r="AB256" i="35"/>
  <c r="AL231" i="35"/>
  <c r="M231" i="35"/>
  <c r="C231" i="35"/>
  <c r="K231" i="35"/>
  <c r="R231" i="35" s="1"/>
  <c r="C146" i="35"/>
  <c r="K146" i="35"/>
  <c r="R146" i="35"/>
  <c r="I146" i="35"/>
  <c r="N146" i="35"/>
  <c r="AL234" i="35"/>
  <c r="K234" i="35"/>
  <c r="R234" i="35" s="1"/>
  <c r="M234" i="35"/>
  <c r="C234" i="35"/>
  <c r="AL233" i="35"/>
  <c r="C233" i="35"/>
  <c r="K233" i="35"/>
  <c r="M233" i="35"/>
  <c r="K246" i="35"/>
  <c r="AL246" i="35"/>
  <c r="M246" i="35"/>
  <c r="C246" i="35"/>
  <c r="AG246" i="35"/>
  <c r="K256" i="35"/>
  <c r="AL256" i="35"/>
  <c r="C256" i="35"/>
  <c r="AG256" i="35"/>
  <c r="C260" i="35"/>
  <c r="AG260" i="35"/>
  <c r="M260" i="35"/>
  <c r="K260" i="35"/>
  <c r="AL260" i="35"/>
  <c r="C243" i="35"/>
  <c r="K243" i="35"/>
  <c r="AL243" i="35"/>
  <c r="M243" i="35"/>
  <c r="AG243" i="35"/>
  <c r="C237" i="35"/>
  <c r="M237" i="35"/>
  <c r="AL237" i="35"/>
  <c r="K237" i="35"/>
  <c r="R237" i="35" s="1"/>
  <c r="K252" i="35"/>
  <c r="AL252" i="35"/>
  <c r="M252" i="35"/>
  <c r="C252" i="35"/>
  <c r="AG252" i="35"/>
  <c r="AL250" i="35"/>
  <c r="M250" i="35"/>
  <c r="K250" i="35"/>
  <c r="C250" i="35"/>
  <c r="AG250" i="35"/>
  <c r="M235" i="35"/>
  <c r="AL235" i="35"/>
  <c r="K235" i="35"/>
  <c r="R235" i="35" s="1"/>
  <c r="C235" i="35"/>
  <c r="C251" i="35"/>
  <c r="K251" i="35"/>
  <c r="M251" i="35"/>
  <c r="AL251" i="35"/>
  <c r="AG251" i="35"/>
  <c r="C254" i="35"/>
  <c r="K254" i="35"/>
  <c r="M254" i="35"/>
  <c r="AG254" i="35"/>
  <c r="AL254" i="35"/>
  <c r="K310" i="35"/>
  <c r="AG310" i="35"/>
  <c r="AL310" i="35"/>
  <c r="M310" i="35"/>
  <c r="C310" i="35"/>
  <c r="AL241" i="35"/>
  <c r="K241" i="35"/>
  <c r="M241" i="35"/>
  <c r="C241" i="35"/>
  <c r="K258" i="35"/>
  <c r="AG258" i="35"/>
  <c r="M258" i="35"/>
  <c r="C258" i="35"/>
  <c r="AL258" i="35"/>
  <c r="C249" i="35"/>
  <c r="K249" i="35"/>
  <c r="M249" i="35"/>
  <c r="AL249" i="35"/>
  <c r="AG249" i="35"/>
  <c r="K240" i="35"/>
  <c r="AL240" i="35"/>
  <c r="M240" i="35"/>
  <c r="C240" i="35"/>
  <c r="AG240" i="35"/>
  <c r="C236" i="35"/>
  <c r="K236" i="35"/>
  <c r="R236" i="35" s="1"/>
  <c r="M236" i="35"/>
  <c r="AL236" i="35"/>
  <c r="M264" i="35"/>
  <c r="C264" i="35"/>
  <c r="AG264" i="35"/>
  <c r="K264" i="35"/>
  <c r="AL264" i="35"/>
  <c r="C267" i="35"/>
  <c r="M267" i="35"/>
  <c r="K267" i="35"/>
  <c r="AL267" i="35"/>
  <c r="AG267" i="35"/>
  <c r="AG248" i="35"/>
  <c r="C248" i="35"/>
  <c r="M248" i="35"/>
  <c r="K248" i="35"/>
  <c r="AL248" i="35"/>
  <c r="C239" i="35"/>
  <c r="AL239" i="35"/>
  <c r="M239" i="35"/>
  <c r="K239" i="35"/>
  <c r="AG239" i="35"/>
  <c r="C245" i="35"/>
  <c r="K245" i="35"/>
  <c r="M245" i="35"/>
  <c r="AL245" i="35"/>
  <c r="AG245" i="35"/>
  <c r="M268" i="35"/>
  <c r="AL268" i="35"/>
  <c r="C268" i="35"/>
  <c r="K268" i="35"/>
  <c r="AG268" i="35"/>
  <c r="C257" i="35"/>
  <c r="K257" i="35"/>
  <c r="M257" i="35"/>
  <c r="AL257" i="35"/>
  <c r="AG257" i="35"/>
  <c r="M247" i="35"/>
  <c r="K247" i="35"/>
  <c r="AL247" i="35"/>
  <c r="C247" i="35"/>
  <c r="C263" i="35"/>
  <c r="K263" i="35"/>
  <c r="M263" i="35"/>
  <c r="AL263" i="35"/>
  <c r="AG263" i="35"/>
  <c r="C244" i="35"/>
  <c r="AL244" i="35"/>
  <c r="M244" i="35"/>
  <c r="K244" i="35"/>
  <c r="AG244" i="35"/>
  <c r="C255" i="35"/>
  <c r="AL255" i="35"/>
  <c r="M255" i="35"/>
  <c r="K255" i="35"/>
  <c r="AG255" i="35"/>
  <c r="C238" i="35"/>
  <c r="AL238" i="35"/>
  <c r="M238" i="35"/>
  <c r="K238" i="35"/>
  <c r="AG238" i="35"/>
  <c r="AL265" i="35"/>
  <c r="K265" i="35"/>
  <c r="M265" i="35"/>
  <c r="C265" i="35"/>
  <c r="M269" i="35"/>
  <c r="AL269" i="35"/>
  <c r="K269" i="35"/>
  <c r="C269" i="35"/>
  <c r="AG269" i="35"/>
  <c r="C261" i="35"/>
  <c r="K261" i="35"/>
  <c r="M261" i="35"/>
  <c r="AL261" i="35"/>
  <c r="AG261" i="35"/>
  <c r="M253" i="35"/>
  <c r="AG253" i="35"/>
  <c r="C253" i="35"/>
  <c r="K253" i="35"/>
  <c r="AL253" i="35"/>
  <c r="M259" i="35"/>
  <c r="C259" i="35"/>
  <c r="AL259" i="35"/>
  <c r="K259" i="35"/>
  <c r="AL242" i="35"/>
  <c r="M242" i="35"/>
  <c r="AG242" i="35"/>
  <c r="K242" i="35"/>
  <c r="C242" i="35"/>
  <c r="C266" i="35"/>
  <c r="K266" i="35"/>
  <c r="AL266" i="35"/>
  <c r="M266" i="35"/>
  <c r="AG266" i="35"/>
  <c r="C262" i="35"/>
  <c r="K262" i="35"/>
  <c r="M262" i="35"/>
  <c r="AL262" i="35"/>
  <c r="AG262" i="35"/>
  <c r="B51" i="35"/>
  <c r="AB36" i="35"/>
  <c r="AL232" i="35" l="1"/>
  <c r="M232" i="35"/>
  <c r="C232" i="35"/>
  <c r="K232" i="35"/>
  <c r="AL288" i="35"/>
  <c r="K288" i="35"/>
  <c r="C288" i="35"/>
  <c r="AB288" i="35"/>
  <c r="AG288" i="35"/>
  <c r="M288" i="35"/>
  <c r="AL274" i="35"/>
  <c r="M274" i="35"/>
  <c r="K274" i="35"/>
  <c r="AG274" i="35"/>
  <c r="AB274" i="35"/>
  <c r="C274" i="35"/>
  <c r="AL281" i="35"/>
  <c r="C281" i="35"/>
  <c r="M281" i="35"/>
  <c r="AB281" i="35"/>
  <c r="AG281" i="35"/>
  <c r="K281" i="35"/>
  <c r="AB279" i="35"/>
  <c r="C279" i="35"/>
  <c r="M279" i="35"/>
  <c r="AG279" i="35"/>
  <c r="AL279" i="35"/>
  <c r="K279" i="35"/>
  <c r="AL294" i="35"/>
  <c r="M294" i="35"/>
  <c r="AB294" i="35"/>
  <c r="C294" i="35"/>
  <c r="K294" i="35"/>
  <c r="AG294" i="35"/>
  <c r="AL296" i="35"/>
  <c r="AB296" i="35"/>
  <c r="AG296" i="35"/>
  <c r="C296" i="35"/>
  <c r="K296" i="35"/>
  <c r="M296" i="35"/>
  <c r="AL280" i="35"/>
  <c r="K280" i="35"/>
  <c r="AB280" i="35"/>
  <c r="M280" i="35"/>
  <c r="C280" i="35"/>
  <c r="AG280" i="35"/>
  <c r="AB308" i="35"/>
  <c r="C308" i="35"/>
  <c r="AL308" i="35"/>
  <c r="M308" i="35"/>
  <c r="AG308" i="35"/>
  <c r="K308" i="35"/>
  <c r="AB291" i="35"/>
  <c r="K291" i="35"/>
  <c r="C291" i="35"/>
  <c r="AL291" i="35"/>
  <c r="AG291" i="35"/>
  <c r="M291" i="35"/>
  <c r="AL283" i="35"/>
  <c r="K283" i="35"/>
  <c r="AB283" i="35"/>
  <c r="AG283" i="35"/>
  <c r="C283" i="35"/>
  <c r="M283" i="35"/>
  <c r="AB270" i="35"/>
  <c r="K270" i="35"/>
  <c r="C270" i="35"/>
  <c r="AL270" i="35"/>
  <c r="M270" i="35"/>
  <c r="AG270" i="35"/>
  <c r="AL289" i="35"/>
  <c r="AB289" i="35"/>
  <c r="M289" i="35"/>
  <c r="C289" i="35"/>
  <c r="K289" i="35"/>
  <c r="AG289" i="35"/>
  <c r="AL272" i="35"/>
  <c r="AB272" i="35"/>
  <c r="M272" i="35"/>
  <c r="K272" i="35"/>
  <c r="AG272" i="35"/>
  <c r="C272" i="35"/>
  <c r="AB304" i="35"/>
  <c r="M304" i="35"/>
  <c r="C304" i="35"/>
  <c r="AG304" i="35"/>
  <c r="K304" i="35"/>
  <c r="AL304" i="35"/>
  <c r="AL278" i="35"/>
  <c r="C278" i="35"/>
  <c r="AG278" i="35"/>
  <c r="M278" i="35"/>
  <c r="K278" i="35"/>
  <c r="AB278" i="35"/>
  <c r="AB292" i="35"/>
  <c r="AL292" i="35"/>
  <c r="C292" i="35"/>
  <c r="M292" i="35"/>
  <c r="K292" i="35"/>
  <c r="AG292" i="35"/>
  <c r="AL276" i="35"/>
  <c r="AB276" i="35"/>
  <c r="AG276" i="35"/>
  <c r="K276" i="35"/>
  <c r="C276" i="35"/>
  <c r="M276" i="35"/>
  <c r="AG305" i="35"/>
  <c r="AL305" i="35"/>
  <c r="M305" i="35"/>
  <c r="K305" i="35"/>
  <c r="AB305" i="35"/>
  <c r="C305" i="35"/>
  <c r="AB287" i="35"/>
  <c r="C287" i="35"/>
  <c r="M287" i="35"/>
  <c r="AL287" i="35"/>
  <c r="AG287" i="35"/>
  <c r="K287" i="35"/>
  <c r="AB300" i="35"/>
  <c r="C300" i="35"/>
  <c r="M300" i="35"/>
  <c r="AL300" i="35"/>
  <c r="K300" i="35"/>
  <c r="AG300" i="35"/>
  <c r="AL297" i="35"/>
  <c r="M297" i="35"/>
  <c r="AG297" i="35"/>
  <c r="K297" i="35"/>
  <c r="C297" i="35"/>
  <c r="AB297" i="35"/>
  <c r="AL285" i="35"/>
  <c r="K285" i="35"/>
  <c r="AG285" i="35"/>
  <c r="M285" i="35"/>
  <c r="C285" i="35"/>
  <c r="AB285" i="35"/>
  <c r="AL302" i="35"/>
  <c r="M302" i="35"/>
  <c r="K302" i="35"/>
  <c r="C302" i="35"/>
  <c r="AG302" i="35"/>
  <c r="AB302" i="35"/>
  <c r="AL273" i="35"/>
  <c r="AB273" i="35"/>
  <c r="C273" i="35"/>
  <c r="M273" i="35"/>
  <c r="AG273" i="35"/>
  <c r="K273" i="35"/>
  <c r="AL290" i="35"/>
  <c r="AG290" i="35"/>
  <c r="K290" i="35"/>
  <c r="AB290" i="35"/>
  <c r="C290" i="35"/>
  <c r="M290" i="35"/>
  <c r="AB307" i="35"/>
  <c r="C307" i="35"/>
  <c r="AL307" i="35"/>
  <c r="AG307" i="35"/>
  <c r="M307" i="35"/>
  <c r="K307" i="35"/>
  <c r="M309" i="35"/>
  <c r="AL309" i="35"/>
  <c r="K309" i="35"/>
  <c r="C309" i="35"/>
  <c r="AG309" i="35"/>
  <c r="AB309" i="35"/>
  <c r="C293" i="35"/>
  <c r="M293" i="35"/>
  <c r="AL293" i="35"/>
  <c r="AG293" i="35"/>
  <c r="K293" i="35"/>
  <c r="AB293" i="35"/>
  <c r="AL299" i="35"/>
  <c r="AB299" i="35"/>
  <c r="K299" i="35"/>
  <c r="C299" i="35"/>
  <c r="AG299" i="35"/>
  <c r="M299" i="35"/>
  <c r="AL282" i="35"/>
  <c r="AG282" i="35"/>
  <c r="M282" i="35"/>
  <c r="AB282" i="35"/>
  <c r="K282" i="35"/>
  <c r="C282" i="35"/>
  <c r="AL284" i="35"/>
  <c r="K284" i="35"/>
  <c r="C284" i="35"/>
  <c r="AB284" i="35"/>
  <c r="AG284" i="35"/>
  <c r="M284" i="35"/>
  <c r="AL298" i="35"/>
  <c r="K298" i="35"/>
  <c r="AB298" i="35"/>
  <c r="AG298" i="35"/>
  <c r="C298" i="35"/>
  <c r="M298" i="35"/>
  <c r="M301" i="35"/>
  <c r="AL301" i="35"/>
  <c r="AB301" i="35"/>
  <c r="AG301" i="35"/>
  <c r="C301" i="35"/>
  <c r="K301" i="35"/>
  <c r="AB275" i="35"/>
  <c r="AL275" i="35"/>
  <c r="M275" i="35"/>
  <c r="K275" i="35"/>
  <c r="AG275" i="35"/>
  <c r="C275" i="35"/>
  <c r="AL295" i="35"/>
  <c r="M295" i="35"/>
  <c r="K295" i="35"/>
  <c r="AB295" i="35"/>
  <c r="C295" i="35"/>
  <c r="AG295" i="35"/>
  <c r="AL271" i="35"/>
  <c r="AG271" i="35"/>
  <c r="C271" i="35"/>
  <c r="M271" i="35"/>
  <c r="K271" i="35"/>
  <c r="AB271" i="35"/>
  <c r="AB306" i="35"/>
  <c r="AL306" i="35"/>
  <c r="AG306" i="35"/>
  <c r="C306" i="35"/>
  <c r="K306" i="35"/>
  <c r="M306" i="35"/>
  <c r="AL277" i="35"/>
  <c r="AG277" i="35"/>
  <c r="M277" i="35"/>
  <c r="C277" i="35"/>
  <c r="K277" i="35"/>
  <c r="AB277" i="35"/>
  <c r="AB286" i="35"/>
  <c r="C286" i="35"/>
  <c r="M286" i="35"/>
  <c r="AG286" i="35"/>
  <c r="AL286" i="35"/>
  <c r="K286" i="35"/>
  <c r="AB303" i="35"/>
  <c r="AG303" i="35"/>
  <c r="K303" i="35"/>
  <c r="M303" i="35"/>
  <c r="C303" i="35"/>
  <c r="AL303" i="35"/>
  <c r="W235" i="35"/>
  <c r="W237" i="35"/>
  <c r="W236" i="35"/>
  <c r="R262" i="35"/>
  <c r="W262" i="35"/>
  <c r="R241" i="35"/>
  <c r="W241" i="35"/>
  <c r="AG241" i="35" s="1"/>
  <c r="R268" i="35"/>
  <c r="W268" i="35"/>
  <c r="R239" i="35"/>
  <c r="W239" i="35"/>
  <c r="R248" i="35"/>
  <c r="W248" i="35"/>
  <c r="R264" i="35"/>
  <c r="W264" i="35"/>
  <c r="R252" i="35"/>
  <c r="W252" i="35"/>
  <c r="R261" i="35"/>
  <c r="W261" i="35"/>
  <c r="R251" i="35"/>
  <c r="W251" i="35"/>
  <c r="R238" i="35"/>
  <c r="W238" i="35"/>
  <c r="R244" i="35"/>
  <c r="W244" i="35"/>
  <c r="R267" i="35"/>
  <c r="W267" i="35"/>
  <c r="R240" i="35"/>
  <c r="W240" i="35"/>
  <c r="R249" i="35"/>
  <c r="W249" i="35"/>
  <c r="R258" i="35"/>
  <c r="W258" i="35"/>
  <c r="R310" i="35"/>
  <c r="W310" i="35"/>
  <c r="R260" i="35"/>
  <c r="W260" i="35"/>
  <c r="R266" i="35"/>
  <c r="W266" i="35"/>
  <c r="R259" i="35"/>
  <c r="W259" i="35"/>
  <c r="AG259" i="35" s="1"/>
  <c r="R253" i="35"/>
  <c r="W253" i="35"/>
  <c r="R255" i="35"/>
  <c r="W255" i="35"/>
  <c r="R257" i="35"/>
  <c r="W257" i="35"/>
  <c r="R245" i="35"/>
  <c r="W245" i="35"/>
  <c r="R242" i="35"/>
  <c r="W242" i="35"/>
  <c r="R269" i="35"/>
  <c r="W269" i="35"/>
  <c r="R265" i="35"/>
  <c r="W265" i="35"/>
  <c r="AG265" i="35" s="1"/>
  <c r="R263" i="35"/>
  <c r="W263" i="35"/>
  <c r="R247" i="35"/>
  <c r="W247" i="35"/>
  <c r="AG247" i="35" s="1"/>
  <c r="R250" i="35"/>
  <c r="W250" i="35"/>
  <c r="R243" i="35"/>
  <c r="W243" i="35"/>
  <c r="R256" i="35"/>
  <c r="W256" i="35"/>
  <c r="R254" i="35"/>
  <c r="W254" i="35"/>
  <c r="R246" i="35"/>
  <c r="W246" i="35"/>
  <c r="M311" i="35" l="1"/>
  <c r="W271" i="35"/>
  <c r="R271" i="35"/>
  <c r="W295" i="35"/>
  <c r="R295" i="35"/>
  <c r="W293" i="35"/>
  <c r="R293" i="35"/>
  <c r="R309" i="35"/>
  <c r="W309" i="35"/>
  <c r="W302" i="35"/>
  <c r="R302" i="35"/>
  <c r="R300" i="35"/>
  <c r="W300" i="35"/>
  <c r="R292" i="35"/>
  <c r="W292" i="35"/>
  <c r="W289" i="35"/>
  <c r="R289" i="35"/>
  <c r="W308" i="35"/>
  <c r="R308" i="35"/>
  <c r="W301" i="35"/>
  <c r="R301" i="35"/>
  <c r="W284" i="35"/>
  <c r="R284" i="35"/>
  <c r="W270" i="35"/>
  <c r="R270" i="35"/>
  <c r="R280" i="35"/>
  <c r="W280" i="35"/>
  <c r="W285" i="35"/>
  <c r="R285" i="35"/>
  <c r="W294" i="35"/>
  <c r="R294" i="35"/>
  <c r="W279" i="35"/>
  <c r="R279" i="35"/>
  <c r="W306" i="35"/>
  <c r="R306" i="35"/>
  <c r="R298" i="35"/>
  <c r="W298" i="35"/>
  <c r="R307" i="35"/>
  <c r="W307" i="35"/>
  <c r="W297" i="35"/>
  <c r="R297" i="35"/>
  <c r="W276" i="35"/>
  <c r="R276" i="35"/>
  <c r="W272" i="35"/>
  <c r="R272" i="35"/>
  <c r="R277" i="35"/>
  <c r="W277" i="35"/>
  <c r="R282" i="35"/>
  <c r="W282" i="35"/>
  <c r="W299" i="35"/>
  <c r="R299" i="35"/>
  <c r="W290" i="35"/>
  <c r="R290" i="35"/>
  <c r="W304" i="35"/>
  <c r="R304" i="35"/>
  <c r="R296" i="35"/>
  <c r="W296" i="35"/>
  <c r="R286" i="35"/>
  <c r="W286" i="35"/>
  <c r="W275" i="35"/>
  <c r="R275" i="35"/>
  <c r="W287" i="35"/>
  <c r="R287" i="35"/>
  <c r="W305" i="35"/>
  <c r="R305" i="35"/>
  <c r="W291" i="35"/>
  <c r="R291" i="35"/>
  <c r="R281" i="35"/>
  <c r="W281" i="35"/>
  <c r="W288" i="35"/>
  <c r="R288" i="35"/>
  <c r="W273" i="35"/>
  <c r="R273" i="35"/>
  <c r="W283" i="35"/>
  <c r="R283" i="35"/>
  <c r="W303" i="35"/>
  <c r="R303" i="35"/>
  <c r="W278" i="35"/>
  <c r="R278" i="35"/>
  <c r="W274" i="35"/>
  <c r="R274" i="35"/>
  <c r="AC59" i="35"/>
  <c r="AF59" i="35" s="1"/>
  <c r="T59" i="35"/>
  <c r="W59" i="35" s="1"/>
  <c r="AB146" i="35" s="1"/>
  <c r="AC60" i="35"/>
  <c r="AC63" i="35"/>
  <c r="AF63" i="35" s="1"/>
  <c r="AC61" i="35"/>
  <c r="AF61" i="35" s="1"/>
  <c r="AC62" i="35"/>
  <c r="AF62" i="35" s="1"/>
  <c r="R232" i="35"/>
  <c r="W233" i="35"/>
  <c r="W231" i="35"/>
  <c r="T61" i="35"/>
  <c r="T62" i="35"/>
  <c r="T63" i="35"/>
  <c r="T146" i="35" l="1"/>
  <c r="X146" i="35" s="1"/>
  <c r="AG146" i="35" s="1"/>
  <c r="T60" i="35"/>
  <c r="W234" i="35"/>
  <c r="R233" i="35"/>
  <c r="W232" i="35"/>
  <c r="K311" i="35"/>
  <c r="AL86" i="35" l="1"/>
  <c r="AL74" i="35"/>
  <c r="AL75" i="35"/>
  <c r="AL87" i="35"/>
  <c r="AL94" i="35"/>
  <c r="AL97" i="35"/>
  <c r="AL78" i="35"/>
  <c r="AL68" i="35"/>
  <c r="AL88" i="35"/>
  <c r="AL73" i="35"/>
  <c r="AL59" i="35" l="1"/>
  <c r="AL95" i="35"/>
  <c r="AL67" i="35"/>
  <c r="AL90" i="35"/>
  <c r="AL91" i="35"/>
  <c r="AL70" i="35"/>
  <c r="AL93" i="35"/>
  <c r="AL96" i="35"/>
  <c r="AL76" i="35"/>
  <c r="AL83" i="35"/>
  <c r="AL85" i="35"/>
  <c r="AL79" i="35"/>
  <c r="AL92" i="35"/>
  <c r="AL71" i="35"/>
  <c r="AL89" i="35"/>
  <c r="AL77" i="35"/>
  <c r="AL72" i="35"/>
  <c r="AL80" i="35"/>
  <c r="AL84" i="35"/>
  <c r="AL82" i="35"/>
  <c r="AL81" i="35"/>
  <c r="AL69" i="35"/>
  <c r="AF60" i="35"/>
  <c r="W60" i="35"/>
  <c r="AC320" i="35" l="1"/>
  <c r="AC318" i="35"/>
  <c r="AF139" i="35"/>
  <c r="AC319" i="35"/>
  <c r="Q61" i="35"/>
  <c r="W61" i="35" s="1"/>
  <c r="AB148" i="35" s="1"/>
  <c r="AG73" i="26"/>
  <c r="AG72" i="26"/>
  <c r="AG69" i="26"/>
  <c r="AG68" i="26"/>
  <c r="AG67" i="26"/>
  <c r="AG66" i="26"/>
  <c r="AG65" i="26"/>
  <c r="AG59" i="26"/>
  <c r="AG58" i="26"/>
  <c r="AG55" i="26"/>
  <c r="AG54" i="26"/>
  <c r="AG53" i="26"/>
  <c r="AG52" i="26"/>
  <c r="AG51" i="26"/>
  <c r="AG45" i="26"/>
  <c r="AG44" i="26"/>
  <c r="AG41" i="26"/>
  <c r="AG40" i="26"/>
  <c r="AG39" i="26"/>
  <c r="AG38" i="26"/>
  <c r="AG37" i="26"/>
  <c r="AG24" i="26"/>
  <c r="AG25" i="26"/>
  <c r="AG26" i="26"/>
  <c r="AG27" i="26"/>
  <c r="AG30" i="26"/>
  <c r="AG31" i="26"/>
  <c r="AG23" i="26"/>
  <c r="AC321" i="35" l="1"/>
  <c r="AB147" i="35"/>
  <c r="AG46" i="26"/>
  <c r="AG32" i="26"/>
  <c r="AG74" i="26" l="1"/>
  <c r="AB74" i="26"/>
  <c r="W74" i="26"/>
  <c r="C334" i="35" s="1"/>
  <c r="AG60" i="26"/>
  <c r="AG134" i="26" s="1"/>
  <c r="AB60" i="26"/>
  <c r="W60" i="26"/>
  <c r="C333" i="35" s="1"/>
  <c r="W46" i="26"/>
  <c r="C332" i="35" s="1"/>
  <c r="AB32" i="26"/>
  <c r="W32" i="26"/>
  <c r="C331" i="35" l="1"/>
  <c r="W134" i="26"/>
  <c r="AB134" i="26"/>
  <c r="T147" i="35"/>
  <c r="X147" i="35" s="1"/>
  <c r="AG147" i="35" s="1"/>
  <c r="T148" i="35"/>
  <c r="X148" i="35" s="1"/>
  <c r="AG148" i="35" s="1"/>
  <c r="AL108" i="35" s="1"/>
  <c r="AI139" i="35"/>
  <c r="W33" i="35" s="1"/>
  <c r="W63" i="35"/>
  <c r="W64" i="35"/>
  <c r="M319" i="35" s="1"/>
  <c r="I139" i="35"/>
  <c r="H33" i="35" s="1"/>
  <c r="W62" i="35"/>
  <c r="M320" i="35" l="1"/>
  <c r="AB149" i="35"/>
  <c r="M318" i="35"/>
  <c r="AB150" i="35"/>
  <c r="B339" i="35"/>
  <c r="H34" i="35" s="1"/>
  <c r="H36" i="35" s="1"/>
  <c r="T151" i="35"/>
  <c r="X151" i="35" s="1"/>
  <c r="AG151" i="35" s="1"/>
  <c r="Q319" i="35" s="1"/>
  <c r="AL66" i="35"/>
  <c r="V139" i="35"/>
  <c r="T150" i="35"/>
  <c r="X150" i="35" s="1"/>
  <c r="W326" i="35"/>
  <c r="T149" i="35"/>
  <c r="X149" i="35" s="1"/>
  <c r="AG150" i="35" l="1"/>
  <c r="Q318" i="35" s="1"/>
  <c r="AG149" i="35"/>
  <c r="AL128" i="35" s="1"/>
  <c r="M321" i="35"/>
  <c r="AB37" i="35"/>
  <c r="AL64" i="35"/>
  <c r="AL60" i="35"/>
  <c r="AB231" i="35" s="1"/>
  <c r="AG237" i="35"/>
  <c r="AL65" i="35"/>
  <c r="R33" i="35"/>
  <c r="AL61" i="35"/>
  <c r="AB232" i="35" s="1"/>
  <c r="AB234" i="35" l="1"/>
  <c r="AL138" i="35"/>
  <c r="AL137" i="35"/>
  <c r="Q320" i="35"/>
  <c r="Q321" i="35" s="1"/>
  <c r="R36" i="35"/>
  <c r="R37" i="35" s="1"/>
  <c r="AL62" i="35"/>
  <c r="AL63" i="35"/>
  <c r="AG235" i="35"/>
  <c r="AG231" i="35"/>
  <c r="AG226" i="35"/>
  <c r="I326" i="35" s="1"/>
  <c r="AB236" i="35" l="1"/>
  <c r="AG236" i="35" s="1"/>
  <c r="AB233" i="35"/>
  <c r="AG233" i="35" s="1"/>
  <c r="U318" i="35" s="1"/>
  <c r="AG232" i="35"/>
  <c r="U319" i="35" s="1"/>
  <c r="Y319" i="35" s="1"/>
  <c r="AF194" i="42" s="1"/>
  <c r="AG234" i="35"/>
  <c r="AG319" i="35" l="1"/>
  <c r="AG311" i="35"/>
  <c r="B326" i="35" s="1"/>
  <c r="P326" i="35" s="1"/>
  <c r="M33" i="35" s="1"/>
  <c r="U320" i="35"/>
  <c r="Y320" i="35" s="1"/>
  <c r="Y318" i="35"/>
  <c r="AF193" i="42" s="1"/>
  <c r="AG320" i="35" l="1"/>
  <c r="AF195" i="42"/>
  <c r="AD326" i="35"/>
  <c r="AC339" i="35"/>
  <c r="M34" i="35" s="1"/>
  <c r="W34" i="35" s="1"/>
  <c r="W36" i="35" s="1"/>
  <c r="W37" i="35" s="1"/>
  <c r="U321" i="35"/>
  <c r="Y321" i="35" s="1"/>
  <c r="AG321" i="35" s="1"/>
  <c r="AG33" i="35"/>
  <c r="AG36" i="35" s="1"/>
  <c r="AG37" i="35" s="1"/>
  <c r="AG318" i="35"/>
  <c r="AG40" i="35" l="1"/>
  <c r="M36" i="35"/>
  <c r="AG39" i="35" l="1"/>
  <c r="P51" i="35" s="1"/>
  <c r="AE51" i="35" s="1"/>
  <c r="M37" i="35"/>
  <c r="H37" i="35" s="1"/>
</calcChain>
</file>

<file path=xl/sharedStrings.xml><?xml version="1.0" encoding="utf-8"?>
<sst xmlns="http://schemas.openxmlformats.org/spreadsheetml/2006/main" count="512" uniqueCount="319">
  <si>
    <t>A</t>
  </si>
  <si>
    <t>*Rellenar únicamente las casillas azules</t>
  </si>
  <si>
    <t>B</t>
  </si>
  <si>
    <t>PROGRAMA DE AYUDA A LAS ACTUACIONES DE REHABILITACIÓN A NIVEL DE BARRIO</t>
  </si>
  <si>
    <t>DATOS DEL ENTORNO RESIDENCIAL DE REHABILITACION PROGRAMADA (ERRP)</t>
  </si>
  <si>
    <t>NOMBRE DEL ERRP</t>
  </si>
  <si>
    <t>30% ≤ ΔCep,nrenv &lt; 45%</t>
  </si>
  <si>
    <t>45% ≤ ΔCep,nrenv &lt; 60%</t>
  </si>
  <si>
    <t>MUNICIPIO</t>
  </si>
  <si>
    <t>C</t>
  </si>
  <si>
    <t>Honorarios técnicos de dirección de obra</t>
  </si>
  <si>
    <t xml:space="preserve"> ΔCep,nrenv ≥ 60%</t>
  </si>
  <si>
    <t>Otros:</t>
  </si>
  <si>
    <t>Totales:</t>
  </si>
  <si>
    <t>Concepto o tipo de gasto de la actuación (Art.14. del RD 853/2021)</t>
  </si>
  <si>
    <t>Honorarios técnicos de redacción de proyectos (*)</t>
  </si>
  <si>
    <t>Ahorro energético conseguido</t>
  </si>
  <si>
    <r>
      <t>Reducción 1 (</t>
    </r>
    <r>
      <rPr>
        <b/>
        <sz val="7"/>
        <rFont val="Arial"/>
        <family val="2"/>
      </rPr>
      <t>R1</t>
    </r>
    <r>
      <rPr>
        <sz val="7"/>
        <rFont val="Arial"/>
        <family val="2"/>
      </rPr>
      <t>)</t>
    </r>
  </si>
  <si>
    <r>
      <t>Reducción 2 (</t>
    </r>
    <r>
      <rPr>
        <b/>
        <sz val="7"/>
        <rFont val="Arial"/>
        <family val="2"/>
      </rPr>
      <t>R2</t>
    </r>
    <r>
      <rPr>
        <sz val="7"/>
        <rFont val="Arial"/>
        <family val="2"/>
      </rPr>
      <t>)</t>
    </r>
  </si>
  <si>
    <r>
      <t>Reducción 3 (</t>
    </r>
    <r>
      <rPr>
        <b/>
        <sz val="7"/>
        <rFont val="Arial"/>
        <family val="2"/>
      </rPr>
      <t>R3</t>
    </r>
    <r>
      <rPr>
        <sz val="7"/>
        <rFont val="Arial"/>
        <family val="2"/>
      </rPr>
      <t>)</t>
    </r>
  </si>
  <si>
    <t>D</t>
  </si>
  <si>
    <t>ACTUACIONES DE MEJORA O 
REHABILITACIÓN DE EDIFICIOS</t>
  </si>
  <si>
    <t>PROYECTO TÉCNICO</t>
  </si>
  <si>
    <t>TOTALES:</t>
  </si>
  <si>
    <t>ACTUACIÓN</t>
  </si>
  <si>
    <t>Nº VIV 
CON VULNERABILIDAD</t>
  </si>
  <si>
    <t>m2 S.C. LOCALES</t>
  </si>
  <si>
    <t>Que queda justificado que el proyecto cumple con el etiquetado climático y medioambiental (Base 3ª.a.4. BBRR)</t>
  </si>
  <si>
    <t>COSTE SUBVENCIONABLE</t>
  </si>
  <si>
    <t>IVA</t>
  </si>
  <si>
    <t>Coste obra de mejora o rehabilitación (inlcuye costes por retirada de amianto)</t>
  </si>
  <si>
    <t>CUANTÍAS MÁXIMAS DE LA AYUDA</t>
  </si>
  <si>
    <t>% máximo de la subvención del coste de la actuación (ayudas objetivas)</t>
  </si>
  <si>
    <t>Cuantía máxima de la ayuda por vivienda (ayudas objetivas)</t>
  </si>
  <si>
    <t>Viviendas</t>
  </si>
  <si>
    <t>Cuantía máxima de la ayuda por m²</t>
  </si>
  <si>
    <t>Locales comerciales u otros usos</t>
  </si>
  <si>
    <t xml:space="preserve">COSTE POR RETIRADA AMIANTO </t>
  </si>
  <si>
    <t>LÍMITE 
x  VIVIENDA
(1.000 € / viv)</t>
  </si>
  <si>
    <t>LÍMITE
 x VIVIENDA y LOCAL</t>
  </si>
  <si>
    <t>LÍMITE
 x
 VIVIENDA y LOCAL</t>
  </si>
  <si>
    <t>AHORRO ENERGÉTICO</t>
  </si>
  <si>
    <t>AYUDA DE LA GVA</t>
  </si>
  <si>
    <t>AYUDA OBJETIVA DEL MINISTERIO</t>
  </si>
  <si>
    <t>AYTO</t>
  </si>
  <si>
    <t>INCREMENTO AYUDA OBJETIVA MINISTERIO POR RETIRADA DE AMIANTO</t>
  </si>
  <si>
    <t>AYUDAS MINISTERIO</t>
  </si>
  <si>
    <t>OBJETIVAS</t>
  </si>
  <si>
    <t>PERSONALES</t>
  </si>
  <si>
    <t>TOTAL AYUDAS MINISTERIO</t>
  </si>
  <si>
    <t>TOTAL AYUDAS GVA</t>
  </si>
  <si>
    <t>LÍMITE 
por  %</t>
  </si>
  <si>
    <t>COSTE SUBVENCIONABLE URBANIZACIÓN</t>
  </si>
  <si>
    <t>ESTIMACIÓN SUBVENCIÓN DE LAS ACTUACIONES DE REHABILITACIÓN</t>
  </si>
  <si>
    <t>ESTIMACIÓN SUBVENCIÓN ACTUACIONES URBANIZACIÓN, REURBANIZACIÓN O MEJORA ENTORNO</t>
  </si>
  <si>
    <t>AYUDA URBANIZACIÓN
MINISTERIO</t>
  </si>
  <si>
    <t>E</t>
  </si>
  <si>
    <t>ESTIMACIÓN SUBVENCIÓN PARA LA OFICINA DE REHABILITACIÓN</t>
  </si>
  <si>
    <t>COSTE OFICINA DE REHABILITACIÓN</t>
  </si>
  <si>
    <t>LÍMITE x  VIVIENDA
(800 € / viv)</t>
  </si>
  <si>
    <t>Nº TOTAL VIVIENDAS REHABILITADAS DEL ENTORNO  O BARRIO</t>
  </si>
  <si>
    <t>AYUDA OFICINA DE REHABILITACIÓN
MINISTERIO</t>
  </si>
  <si>
    <t>F</t>
  </si>
  <si>
    <t>RESUMEN ESTIMACIÓN SUBVENCIÓN DEL ENTORNO RESIDENCIAL DE REHABILITACIÓN PROGRAMADA (ERRP)</t>
  </si>
  <si>
    <t>COSTES SUBV. TOTAL ACTUACIÓN</t>
  </si>
  <si>
    <t>APORTACIÓN MINISTERIO</t>
  </si>
  <si>
    <t>APORTACIÓN GVA</t>
  </si>
  <si>
    <t>APORTACIÓN AYUNTAMIENTO</t>
  </si>
  <si>
    <t>APORTACIÓN OTRAS ADMINISTRACIONES</t>
  </si>
  <si>
    <t>APORTACIÓN PARTICULARES</t>
  </si>
  <si>
    <t>% PARTICIPACIÓN:</t>
  </si>
  <si>
    <t>G</t>
  </si>
  <si>
    <t>CONDICIÓN IMPORTE MÁXIMO SUBVENCIÓN SEGÚN NÚMERO DE HABITANTES DEL MUNICIPIO</t>
  </si>
  <si>
    <t>Nº DE HABITANTES DEL MUNICIPIO</t>
  </si>
  <si>
    <t>IMPORTE MÁXIMO DE LA SUBVENCIÓN (MINISTERIO + GVA)</t>
  </si>
  <si>
    <t xml:space="preserve">nº habitantes ≥ 100.000 </t>
  </si>
  <si>
    <t>50.000 ≤ nº habitantes  &lt; 100.000</t>
  </si>
  <si>
    <t>10.000 ≤ nº habitantes  &lt; 50.000</t>
  </si>
  <si>
    <t xml:space="preserve">nº habitantes &lt; 10.000 </t>
  </si>
  <si>
    <t>Nº HABITANTES</t>
  </si>
  <si>
    <t>ESTIMACIÓN SUBVENCIÓN
MINISTERIO + GVA</t>
  </si>
  <si>
    <t>IMPORTE MÁXIMO SUBVENCIÓN POR Nº HABITANTES</t>
  </si>
  <si>
    <t>CUMPLE CONDICIÓN</t>
  </si>
  <si>
    <t>% máximo subv sobre el coste por amianto</t>
  </si>
  <si>
    <t>Cuantía máxima de la ayuda por vivienda</t>
  </si>
  <si>
    <t>Retirada de amianto
(ayudas objetivas)</t>
  </si>
  <si>
    <t>Cuantía máxima de la ayuda por edificio</t>
  </si>
  <si>
    <t>% máximo subv sobre el coste actuación</t>
  </si>
  <si>
    <t>Cuantía máxima de la ayuda por m² local u otro uso</t>
  </si>
  <si>
    <t>% máximo subv sobre el coste subv. Urbanización</t>
  </si>
  <si>
    <t>Límite % cuantías ayudas de rehabilitación</t>
  </si>
  <si>
    <t>% máximo subv sobre el coste subv. Oficina</t>
  </si>
  <si>
    <t>Cuantía máxima de la ayuda x viv. rehabilitada</t>
  </si>
  <si>
    <r>
      <rPr>
        <b/>
        <sz val="8"/>
        <rFont val="Arial Narrow"/>
        <family val="2"/>
      </rPr>
      <t>MINISTERIO</t>
    </r>
    <r>
      <rPr>
        <b/>
        <sz val="7"/>
        <rFont val="Arial Narrow"/>
        <family val="2"/>
      </rPr>
      <t xml:space="preserve">
REHABILITACIÓN</t>
    </r>
  </si>
  <si>
    <r>
      <rPr>
        <b/>
        <sz val="8"/>
        <rFont val="Arial Narrow"/>
        <family val="2"/>
      </rPr>
      <t xml:space="preserve">MINISTERIO </t>
    </r>
    <r>
      <rPr>
        <b/>
        <sz val="7"/>
        <rFont val="Arial Narrow"/>
        <family val="2"/>
      </rPr>
      <t xml:space="preserve">
URBANIZACIÓN</t>
    </r>
  </si>
  <si>
    <r>
      <rPr>
        <b/>
        <sz val="8"/>
        <rFont val="Arial Narrow"/>
        <family val="2"/>
      </rPr>
      <t>MINISTERIO</t>
    </r>
    <r>
      <rPr>
        <b/>
        <sz val="7"/>
        <rFont val="Arial Narrow"/>
        <family val="2"/>
      </rPr>
      <t xml:space="preserve"> 
OFICINA REHABILITACIÓN</t>
    </r>
  </si>
  <si>
    <r>
      <rPr>
        <b/>
        <sz val="8"/>
        <rFont val="Arial Narrow"/>
        <family val="2"/>
      </rPr>
      <t>GVA</t>
    </r>
    <r>
      <rPr>
        <b/>
        <sz val="7"/>
        <rFont val="Arial Narrow"/>
        <family val="2"/>
      </rPr>
      <t xml:space="preserve">
 REHABILITACIÓN</t>
    </r>
  </si>
  <si>
    <r>
      <rPr>
        <b/>
        <sz val="8"/>
        <rFont val="Arial Narrow"/>
        <family val="2"/>
      </rPr>
      <t>AYUNTAMIENTO</t>
    </r>
    <r>
      <rPr>
        <b/>
        <sz val="7"/>
        <rFont val="Arial Narrow"/>
        <family val="2"/>
      </rPr>
      <t xml:space="preserve"> REHABILITACIÓN</t>
    </r>
  </si>
  <si>
    <t>* Rellenar únicamente las casillas azules</t>
  </si>
  <si>
    <t>ACTUACIÓN
URB</t>
  </si>
  <si>
    <t>LÍMITE 
por  % 
(5%)</t>
  </si>
  <si>
    <t>TOTAL AYUDAS RHB MINISTERIO + GVA</t>
  </si>
  <si>
    <t>Que queda justificado que la actuación cumple el principio de no causar un perjuicio significativo al medioambiente [DNSH]  (Base 3ª.a.3. BBRR)</t>
  </si>
  <si>
    <t>Coste Subvencionable
 sin IVA</t>
  </si>
  <si>
    <t>Coste
Subvencionable 
con IVA</t>
  </si>
  <si>
    <t>AYUDAS PERSONALES MINISTERIO</t>
  </si>
  <si>
    <t>AHORRO ENERGÉTICO PREVISTO</t>
  </si>
  <si>
    <t>TOTAL AYUDAS:</t>
  </si>
  <si>
    <t>TOTAL COSTES:</t>
  </si>
  <si>
    <t>TOTAL:</t>
  </si>
  <si>
    <t>RESUMEN COSTE SUBVENCIONABLE URBANIZACIÓN</t>
  </si>
  <si>
    <t>Coste Subv. sin IVA</t>
  </si>
  <si>
    <t>Coste Subv.con IVA</t>
  </si>
  <si>
    <t>Sumatorio de todas las actuaciones de urbanización</t>
  </si>
  <si>
    <t>REHABILITACIÓN</t>
  </si>
  <si>
    <t>REURBANIZACIÓN</t>
  </si>
  <si>
    <t>OFICINA REHABILITACIÓN</t>
  </si>
  <si>
    <t>PROVINCIA</t>
  </si>
  <si>
    <t>DENOMINACIÓN</t>
  </si>
  <si>
    <t>AÑO</t>
  </si>
  <si>
    <t>DESCRIPCIÓN DE LA DELIMITACIÓN DEL ÁMBITO</t>
  </si>
  <si>
    <t>DIAGNÓSTICO SOBRE SITUACIÓN DEMOGRÁFICA, SOCIAL, ECONÓMICA Y AMBIENTAL DEL ERRP</t>
  </si>
  <si>
    <t>CALIFICACIÓN</t>
  </si>
  <si>
    <t>ESTADO DE TRAMITACIÓN</t>
  </si>
  <si>
    <t>RESUMEN DE LOS OBJETIVOS DEL ERRP</t>
  </si>
  <si>
    <t>RESUMEN DE LAS ACTUACIONES DEL ERRP</t>
  </si>
  <si>
    <t>Nº LOCALES</t>
  </si>
  <si>
    <t>Anotaciones aclaratorias:</t>
  </si>
  <si>
    <t>COSTE RETIRADA AMIANTO</t>
  </si>
  <si>
    <t xml:space="preserve">REDUCCIÓN CONSUMO ENERGÍA </t>
  </si>
  <si>
    <t>R1</t>
  </si>
  <si>
    <t>R2</t>
  </si>
  <si>
    <t>R3</t>
  </si>
  <si>
    <t>* ES OBLIGATORIO RELLENAR TODAS LAS CELDAS DE DATOS</t>
  </si>
  <si>
    <t>(%) COEFICIENTE PARTICIPACIÓN VIV. VULNERABLES</t>
  </si>
  <si>
    <t>RESUMEN DATOS SEGÚN EL AHORRO EN CONSUMO DE ENERGÍA PRIMARIA NO RENOVABLE</t>
  </si>
  <si>
    <t>Nº VIV</t>
  </si>
  <si>
    <t xml:space="preserve">TOTAL BARRIO (ERRP): </t>
  </si>
  <si>
    <t>[1]</t>
  </si>
  <si>
    <t>coste subv. Viv. Vulnerables</t>
  </si>
  <si>
    <t>Nº Edificios con amianto</t>
  </si>
  <si>
    <t>Nº Edificios con datos</t>
  </si>
  <si>
    <t>URBANIZACIÓN o REURBANIZACIÓN 
Y  OFICINA DE RAHABILITACIÓN</t>
  </si>
  <si>
    <t>PREVISIÓN COSTE SUBVENCIONABLE DE LA OFICINA DE REHABILITACIÓN</t>
  </si>
  <si>
    <t>Concepto o tipo de gasto de la actuación (Art.14.2 del RD 853/2021)</t>
  </si>
  <si>
    <t>Concepto o tipo de gasto de la actuación (Art.14.2 y 15.2.d del RD 853/2021)</t>
  </si>
  <si>
    <r>
      <t xml:space="preserve">Aportación del Ayuntamiento: % sobre el coste subvencionable de la actuación ( </t>
    </r>
    <r>
      <rPr>
        <b/>
        <sz val="8"/>
        <rFont val="Arial Narrow"/>
        <family val="2"/>
      </rPr>
      <t>mín 5%</t>
    </r>
    <r>
      <rPr>
        <sz val="8"/>
        <rFont val="Arial Narrow"/>
        <family val="2"/>
      </rPr>
      <t>)</t>
    </r>
  </si>
  <si>
    <t>CONTADOR VIV.VULN</t>
  </si>
  <si>
    <t>CONTADOR AMIANTO</t>
  </si>
  <si>
    <t>AYUDA MÁX HASTA EL 100% DEL COSTE SUBV.EDIFICIO 
(Con ayudas M+GVA+Ayto)</t>
  </si>
  <si>
    <t>IMPORTE ESTIMADO DE LA SUBVENCIÓN TOTAL ( APORTACIÓN MINISTERIO + APORTACIÓN GVA):</t>
  </si>
  <si>
    <t>Ahorro previsto R1: 30% ≤ ΔCep,nrenv &lt; 45%</t>
  </si>
  <si>
    <t>Ahorro previsto R2: 45% ≤ ΔCep,nrenv &lt; 60%</t>
  </si>
  <si>
    <t>Ahorro previsto R3:  ΔCep,nrenv ≥ 60%</t>
  </si>
  <si>
    <t>Nº Viviendas edif. amianto</t>
  </si>
  <si>
    <t>[2]</t>
  </si>
  <si>
    <t>[3]</t>
  </si>
  <si>
    <t>[4]</t>
  </si>
  <si>
    <t>[5]</t>
  </si>
  <si>
    <t>[6]</t>
  </si>
  <si>
    <t>[7]</t>
  </si>
  <si>
    <t>Deberá computarse únicamente los locales comerciales u otros usos distintos a vivienda que participen en los costes de ejecución de la actuación.
La superficie a computar será por metro cuadrado de superficie construida.</t>
  </si>
  <si>
    <t>Coste SIN IVA</t>
  </si>
  <si>
    <t>Coste CON IVA</t>
  </si>
  <si>
    <t>FICHA 1</t>
  </si>
  <si>
    <t>FICHA 2</t>
  </si>
  <si>
    <t>FICHA 3</t>
  </si>
  <si>
    <t>Cod.POSTAL</t>
  </si>
  <si>
    <r>
      <t>Edificabilidad total resultante según planeamiento (m</t>
    </r>
    <r>
      <rPr>
        <vertAlign val="superscript"/>
        <sz val="8"/>
        <rFont val="Arial"/>
        <family val="2"/>
      </rPr>
      <t>2</t>
    </r>
    <r>
      <rPr>
        <sz val="8"/>
        <rFont val="Arial"/>
        <family val="2"/>
      </rPr>
      <t>t). Excl.PBs</t>
    </r>
  </si>
  <si>
    <r>
      <t>Edificabilidad destinada a uso residencial vivienda (m</t>
    </r>
    <r>
      <rPr>
        <vertAlign val="superscript"/>
        <sz val="8"/>
        <rFont val="Arial"/>
        <family val="2"/>
      </rPr>
      <t>2</t>
    </r>
    <r>
      <rPr>
        <sz val="8"/>
        <rFont val="Arial"/>
        <family val="2"/>
      </rPr>
      <t>t).Excl.PBs</t>
    </r>
  </si>
  <si>
    <r>
      <t>Superficie total del ámbito de actuación (m</t>
    </r>
    <r>
      <rPr>
        <vertAlign val="superscript"/>
        <sz val="8"/>
        <rFont val="Arial"/>
        <family val="2"/>
      </rPr>
      <t>2</t>
    </r>
    <r>
      <rPr>
        <sz val="8"/>
        <rFont val="Arial"/>
        <family val="2"/>
      </rPr>
      <t>). Area delimitada del ERRP</t>
    </r>
  </si>
  <si>
    <t>nº DE HABITANTES</t>
  </si>
  <si>
    <t>ZONA CLIMÁTICA CTE</t>
  </si>
  <si>
    <t>FOTO IDENTIFICATIVA. ESTADO PREVIO A LA ACTUACIÓN</t>
  </si>
  <si>
    <t>Superficie total de reurbanización (m2)</t>
  </si>
  <si>
    <t>2.- ACTUACIONES DE URBANIZACIÓN, REURBANIZACIÓN O MEJORA DEL ENTORNO FÍSICO EN EL ERRP</t>
  </si>
  <si>
    <t>3.- PRESTACIÓN DE SERVICIOS DE LA OFICINA DE REHABILITACIÓN</t>
  </si>
  <si>
    <t>ENLACE / OBSERVACIONES</t>
  </si>
  <si>
    <t>FICHA 4</t>
  </si>
  <si>
    <t>PLAN GENERAL DE ORDENACIÓN URBANA</t>
  </si>
  <si>
    <t>INSTRUMENTOS DE DESARROLLO: PLANES ESPECIALES, PLANES DE REFORMA INTERIOR, CATÁLOGOS , ORDENANZAS, ETC..</t>
  </si>
  <si>
    <t>PARÁMETROS URBANÍSTICOS DEL ENTORNO (ERRP)</t>
  </si>
  <si>
    <t xml:space="preserve">RIESGO DE DESPOBLACIÓN Y DIMENSIÓN DEL MUNICIPIO </t>
  </si>
  <si>
    <t>DATOS DEL ERRP PARA LA VALORACIÓN Y BAREMACIÓN DE LAS PROPUESTAS.</t>
  </si>
  <si>
    <t xml:space="preserve">El municipio está incluido en el listado de municipios en riesgo de despoblación vigente  </t>
  </si>
  <si>
    <t xml:space="preserve">Nº de habitantes del municipio  </t>
  </si>
  <si>
    <t>PERSPECTIVA DE GÉNERO Y PROPUESTAS INNOVADORAS</t>
  </si>
  <si>
    <t>a) Resumen de las medidas de incorporación de la perspectiva de género.</t>
  </si>
  <si>
    <t xml:space="preserve">MAYOR COFINANCIACIÓN MUNICIPAL. </t>
  </si>
  <si>
    <t xml:space="preserve">Cofinancianción municipal total (%):  </t>
  </si>
  <si>
    <t xml:space="preserve">Nº viviendas que cuentan con acuerdo de la comunidad o justificación de su innecesariedad por tratarse de un propietario único  </t>
  </si>
  <si>
    <t>ACUERDO COMUNIDAD DE PROPIETARIOS (en el momento de la solicitud de ayudas)</t>
  </si>
  <si>
    <t>Porcentaje</t>
  </si>
  <si>
    <t>CUMPLIMIENTO DE REQUISITOS</t>
  </si>
  <si>
    <t xml:space="preserve">EN CASO DE ESTAR AFECTADO POR ALGÚN TIPO DE PROTECCIÓN PATRIMONIAL CULTURAL </t>
  </si>
  <si>
    <t>Calificación Urbanística</t>
  </si>
  <si>
    <t>Uso global o dominante</t>
  </si>
  <si>
    <t>Grado de protección</t>
  </si>
  <si>
    <t>COMPROMISO DE CUMPLIMIENTO</t>
  </si>
  <si>
    <t>-</t>
  </si>
  <si>
    <t>Disponer del correspondiente IEE.CV y del CEE del estado actual debidamente registrados (Conforme Base 3ª.c. BBRR)</t>
  </si>
  <si>
    <t>Que las actuaciones cuenten con acuerdo de la comunidad o comunidades de propietarios. (Conforme Base 3ª.d. BBRR)</t>
  </si>
  <si>
    <t>Que se obtenga una reducción al menos del 30% del consumo de energía primaria no renovable, referida a la certificación energética.</t>
  </si>
  <si>
    <t>Edificios en zonas climáticas C,D y E, consigan una reducción de demanda energética anual global de calefacción y refrigeración mín del 25% (C) y 35% (D y E)</t>
  </si>
  <si>
    <t>Disponer de PROYECTO TÉCNICO VISADO conforme a la Base 3ª.a. BBRR</t>
  </si>
  <si>
    <t>*</t>
  </si>
  <si>
    <t>RESUMEN ESTIMACIÓN SUBVENCIÓN DE LAS ACTUACIONES DE REHABILITACIÓN POR ADMINISTRACIONES</t>
  </si>
  <si>
    <t>RESUMEN ESTIMACIÓN SUBVENCIÓN DE LAS ACTUACIONES DE REHABILITACIÓN POR GRUPOS DE AHORRO ENERGÉTICO</t>
  </si>
  <si>
    <t>ΔCep,nrenv ≥ 60%</t>
  </si>
  <si>
    <t>TOTAL AYUDAS MINISTERIO + GVA</t>
  </si>
  <si>
    <t>TOTAL AYUDAS
GVA</t>
  </si>
  <si>
    <t xml:space="preserve">Ayuda del Ministerio prevista / vivienda  para R1: 30% ≤ ΔCep,nrenv &lt; 45%  </t>
  </si>
  <si>
    <t xml:space="preserve">Ayuda del Ministerio prevista / vivienda  para R2:  45% ≤ ΔCep,nrenv &lt; 60%  </t>
  </si>
  <si>
    <t xml:space="preserve">Ayuda del Ministerio prevista / vivienda  para R3:  ΔCep,nrenv ≥ 60%  </t>
  </si>
  <si>
    <t>[8]</t>
  </si>
  <si>
    <t>[9]</t>
  </si>
  <si>
    <t>REFERENCIAS CATASTRALES</t>
  </si>
  <si>
    <t>DATOS</t>
  </si>
  <si>
    <t>DATOS POR ACTUACIONES A REHABILITAR O MEJORAR</t>
  </si>
  <si>
    <r>
      <t xml:space="preserve">COSTE SUBVENCIONABLE 
</t>
    </r>
    <r>
      <rPr>
        <b/>
        <sz val="8"/>
        <rFont val="Arial Narrow"/>
        <family val="2"/>
      </rPr>
      <t>(SIN IVA)</t>
    </r>
  </si>
  <si>
    <r>
      <t xml:space="preserve">COSTE SUBVENCIONABLE
</t>
    </r>
    <r>
      <rPr>
        <b/>
        <sz val="8"/>
        <rFont val="Arial Narrow"/>
        <family val="2"/>
      </rPr>
      <t>(CON IVA)</t>
    </r>
  </si>
  <si>
    <t xml:space="preserve">Nº viviendas que cuentan con IEE.CV fecha anterior a la solicitud de ayudas y CEE del estado actual debidamente registrados   </t>
  </si>
  <si>
    <t>Nº VIV.</t>
  </si>
  <si>
    <r>
      <t xml:space="preserve">COSTE SUBV.  VIV. VULNERABLES:
( </t>
    </r>
    <r>
      <rPr>
        <sz val="7"/>
        <rFont val="Calibri"/>
        <family val="2"/>
      </rPr>
      <t xml:space="preserve">∑ </t>
    </r>
    <r>
      <rPr>
        <sz val="7"/>
        <rFont val="Arial Narrow"/>
        <family val="2"/>
      </rPr>
      <t xml:space="preserve">Coef. Participación x Coste edificio/act) </t>
    </r>
  </si>
  <si>
    <r>
      <t xml:space="preserve">AYUDA </t>
    </r>
    <r>
      <rPr>
        <b/>
        <sz val="6"/>
        <rFont val="Arial Narrow"/>
        <family val="2"/>
      </rPr>
      <t xml:space="preserve">AYUNTAMIENTO
(Mínimo 5%)
</t>
    </r>
    <r>
      <rPr>
        <b/>
        <sz val="8"/>
        <rFont val="Arial Narrow"/>
        <family val="2"/>
      </rPr>
      <t>[ E ]</t>
    </r>
  </si>
  <si>
    <r>
      <t xml:space="preserve">COSTE SUBVENCIONABLE
</t>
    </r>
    <r>
      <rPr>
        <b/>
        <sz val="8"/>
        <rFont val="Arial Narrow"/>
        <family val="2"/>
      </rPr>
      <t>[ B ]</t>
    </r>
  </si>
  <si>
    <r>
      <t xml:space="preserve">(%) COEF. PARTICIPACIÓN VIV. VULNERABLES
</t>
    </r>
    <r>
      <rPr>
        <b/>
        <sz val="8"/>
        <rFont val="Arial Narrow"/>
        <family val="2"/>
      </rPr>
      <t>[ F ]</t>
    </r>
  </si>
  <si>
    <r>
      <t xml:space="preserve">Nº VIV 
CON VULNERABILIDAD
</t>
    </r>
    <r>
      <rPr>
        <b/>
        <sz val="8"/>
        <rFont val="Arial Narrow"/>
        <family val="2"/>
      </rPr>
      <t>[ H ]</t>
    </r>
  </si>
  <si>
    <r>
      <t xml:space="preserve">∑ Ayudas de las viviendas vulnerables
</t>
    </r>
    <r>
      <rPr>
        <b/>
        <sz val="8"/>
        <rFont val="Arial Narrow"/>
        <family val="2"/>
      </rPr>
      <t>[ I ]</t>
    </r>
    <r>
      <rPr>
        <sz val="7"/>
        <rFont val="Arial Narrow"/>
        <family val="2"/>
      </rPr>
      <t xml:space="preserve">
(C+D+E) x F</t>
    </r>
  </si>
  <si>
    <r>
      <t xml:space="preserve">Importe hasta el 100% del coste x viv. Vulnerables
</t>
    </r>
    <r>
      <rPr>
        <b/>
        <sz val="8"/>
        <rFont val="Arial Narrow"/>
        <family val="2"/>
      </rPr>
      <t>[ J ]</t>
    </r>
    <r>
      <rPr>
        <sz val="7"/>
        <rFont val="Arial Narrow"/>
        <family val="2"/>
      </rPr>
      <t xml:space="preserve">
(G-I )</t>
    </r>
  </si>
  <si>
    <r>
      <t xml:space="preserve">AYUDAS PERSONALES MINISTERIO
[ L ]
</t>
    </r>
    <r>
      <rPr>
        <sz val="8"/>
        <rFont val="Arial Narrow"/>
        <family val="2"/>
      </rPr>
      <t>(mín entre  J y K)</t>
    </r>
  </si>
  <si>
    <r>
      <t xml:space="preserve">COSTE SUBV.  VIV. VULNERABLES:
(Coef.Participación x Coste edif /act) </t>
    </r>
    <r>
      <rPr>
        <b/>
        <sz val="8"/>
        <rFont val="Arial Narrow"/>
        <family val="2"/>
      </rPr>
      <t>[ G ]</t>
    </r>
  </si>
  <si>
    <t>AYUDA MÁX HASTA EL 100% DEL COSTE SUBVENCIONABLE
B -(C+D+E+L )</t>
  </si>
  <si>
    <t>PORCENTAJE DE EDIFICIOS CON IEE.CV Y CERTIFICACIÓN ENERGÉTICA  (en el momento de la solicitud de ayudas)</t>
  </si>
  <si>
    <t>Que al menos el 50% de superficie construida sobre rasante está destinada a uso residencial vivienda (Conforme Base 3ª.d. BBRR)</t>
  </si>
  <si>
    <t>Que al menos el 50 % de las viviendas en edificios de tipo residencial colectiva constituyan el domicilio habitual de sus propietarios, usuarios.</t>
  </si>
  <si>
    <t>Disponer del CEE de proyecto y de obra terminada debidamente registrado</t>
  </si>
  <si>
    <t>EDIFICIO</t>
  </si>
  <si>
    <r>
      <rPr>
        <b/>
        <sz val="8"/>
        <rFont val="Arial Narrow"/>
        <family val="2"/>
      </rPr>
      <t>GRUPO DE EDIFICIOS</t>
    </r>
    <r>
      <rPr>
        <sz val="8"/>
        <rFont val="Arial Narrow"/>
        <family val="2"/>
      </rPr>
      <t xml:space="preserve">
En función del nivel de ahorro de energía primaria no renovable previsto (ΔCep,nrenv): 
R1, R2 Y R3</t>
    </r>
  </si>
  <si>
    <t>Nº EDIFICIOS</t>
  </si>
  <si>
    <t>Nº  EDIF. AMIANTO</t>
  </si>
  <si>
    <t>Nº VIV
con AMIANTO</t>
  </si>
  <si>
    <t>Nº ORDEN EDIFICIO</t>
  </si>
  <si>
    <t>Coeficiente global de participación (%) en los costes de rehabilitación del grupo de viviendas cuyas unidades de convivencia se consideran vulnerables</t>
  </si>
  <si>
    <t>Nº viviendas total de cada edificio</t>
  </si>
  <si>
    <t>Cumplir las condiciones indicadas en la Base 7ª.1.a. BBRR, sobre el ahorro energético conseguido con la actuación:</t>
  </si>
  <si>
    <t>Cumple lo especificado en la Base 7ª1.a. BBRR, para edificios con intervenciones de mejora de eficiencia en ergética en los últimos 4 años.</t>
  </si>
  <si>
    <t>Cumple lo especificado en la Base 7ª1.a. BBRR, para edificios con protegidos oficialmente</t>
  </si>
  <si>
    <t>Nº viviendas cuyas unidades de convivencia cumplen los criterios de vulnerabilidad de la Base 8ª.2. de las BBRR</t>
  </si>
  <si>
    <t>Coste de la retirada de aquellos productos de construcción que contengan amianto, en caso de que haya. Incluye los costes debidos a la retirada, manipulación, transporte y gestión de los residuos de amianto mediante empresas autorizadas.
El importe del mismo será con IVA o sin IVA en función de cumplir la condición de elegible indicada en el art.14.2 y 15.3 del RD 853/2021.
Estos costes serán empleados para el cálculo de la ayuda objetiva por retirada de amianto considerándose un límite 12.000€ por cada edificio enumerado en este listado de datos.</t>
  </si>
  <si>
    <t xml:space="preserve">El coste subvencionable podrá incluir todos aquellos gastos indicados en la base 7ª.2. de las BBRR. </t>
  </si>
  <si>
    <t>Los costes se considerarán sin incluir impuestos, tasas y tributos. No obstante, el IVA o impuesto indirecto equivalente, podrán ser considerados elegibles siempre y cuando no puedan ser susceptibles de recuperación o compensación total o parcial. (base 7ª.2. y 17ª.2 de las BBRR)</t>
  </si>
  <si>
    <t>Total coste subvencionable de esta actuación:</t>
  </si>
  <si>
    <r>
      <rPr>
        <b/>
        <sz val="9"/>
        <rFont val="Arial Narrow"/>
        <family val="2"/>
      </rPr>
      <t xml:space="preserve">(*) </t>
    </r>
    <r>
      <rPr>
        <sz val="9"/>
        <rFont val="Arial Narrow"/>
        <family val="2"/>
      </rPr>
      <t>Los gastos de "Honorarios técnicos de redacción de proyectos",  pueden incluirse dentro de los costes de la actuación de urbanización, reurbanización y mejora del entorno físico, o dentro de los costes de la Oficina de Rehabilitación. En cualquier caso, nunca estarán incluidos en ambos apartados al mismo tiempo.</t>
    </r>
  </si>
  <si>
    <t>DELIMITACIÓN DEL ÁMBITO
 Y RESUMEN DEL ERRP</t>
  </si>
  <si>
    <r>
      <rPr>
        <b/>
        <sz val="12"/>
        <color rgb="FFC80F2E"/>
        <rFont val="Arial Narrow"/>
        <family val="2"/>
      </rPr>
      <t>COSTE</t>
    </r>
    <r>
      <rPr>
        <b/>
        <sz val="9"/>
        <color rgb="FFC80F2E"/>
        <rFont val="Arial Narrow"/>
        <family val="2"/>
      </rPr>
      <t xml:space="preserve"> SUBVENCIONABLE</t>
    </r>
  </si>
  <si>
    <t>ESTIMACIÓN DE LA 
SUBVENCIÓN TOTAL DEL ERRP</t>
  </si>
  <si>
    <t>LÍMITE x EDIFICIO
(12.000 € / edif)</t>
  </si>
  <si>
    <t>GRUPO DE EDIFICIOS
En función del nivel de ahorro de energía primaria no renovable previsto (ΔCep,nrenv): R1, R2 Y R3</t>
  </si>
  <si>
    <r>
      <t xml:space="preserve">Cuantía máx ayuda por vivienda en situación de vulnerabilidad económica (ayudas objetivas y personales) </t>
    </r>
    <r>
      <rPr>
        <b/>
        <sz val="8"/>
        <rFont val="Arial Narrow"/>
        <family val="2"/>
      </rPr>
      <t xml:space="preserve"> 
[ A ]</t>
    </r>
  </si>
  <si>
    <t xml:space="preserve">Las obras no están finalizadas en el momento de la solicitud, entendiendo por fecha de terminación de obras la del certificado final de obra. </t>
  </si>
  <si>
    <t>Se presentará un informe del estado de evolución de las obras, indicándose el porcentaje de ejecución de las misma, antes del 30/11/2023.</t>
  </si>
  <si>
    <r>
      <t xml:space="preserve">Las obras no están iniciadas antes de la  presentación telemática del preceptivo IEEV.CV, ni antes del 1 de febrero de 2020. </t>
    </r>
    <r>
      <rPr>
        <sz val="8"/>
        <rFont val="Arial Narrow"/>
        <family val="2"/>
      </rPr>
      <t>(Base 7ª.3.BBRR)</t>
    </r>
  </si>
  <si>
    <r>
      <t xml:space="preserve">Las actuaciones objeto de financiación a través de este Programa estarán finalizadas antes del día 30 de junio de 2026. </t>
    </r>
    <r>
      <rPr>
        <sz val="8"/>
        <rFont val="Arial Narrow"/>
        <family val="2"/>
      </rPr>
      <t>(Base 21 BBRR)</t>
    </r>
  </si>
  <si>
    <t xml:space="preserve">* Rellenar únicamente las casillas azules. </t>
  </si>
  <si>
    <t xml:space="preserve">1.- ACTUACIONES DE MEJORA O REHABILITACIÓN DE EDIFICIOS </t>
  </si>
  <si>
    <r>
      <t>nº Total de viviendas</t>
    </r>
    <r>
      <rPr>
        <sz val="8"/>
        <color rgb="FF0000FF"/>
        <rFont val="Arial"/>
        <family val="2"/>
      </rPr>
      <t xml:space="preserve"> </t>
    </r>
    <r>
      <rPr>
        <i/>
        <sz val="8"/>
        <color rgb="FF0000FF"/>
        <rFont val="Arial"/>
        <family val="2"/>
      </rPr>
      <t>(*)</t>
    </r>
  </si>
  <si>
    <r>
      <t xml:space="preserve">nº Total de edificios </t>
    </r>
    <r>
      <rPr>
        <i/>
        <sz val="8"/>
        <color rgb="FF0000FF"/>
        <rFont val="Arial"/>
        <family val="2"/>
      </rPr>
      <t>(*)</t>
    </r>
    <r>
      <rPr>
        <sz val="8"/>
        <rFont val="Arial"/>
        <family val="2"/>
      </rPr>
      <t>:</t>
    </r>
  </si>
  <si>
    <t>La referencia catastral del inmueble.</t>
  </si>
  <si>
    <r>
      <t xml:space="preserve">Para el momento de la </t>
    </r>
    <r>
      <rPr>
        <u/>
        <sz val="8"/>
        <rFont val="Arial"/>
        <family val="2"/>
      </rPr>
      <t>Calificación Provisional y Definitiva</t>
    </r>
    <r>
      <rPr>
        <sz val="8"/>
        <rFont val="Arial"/>
        <family val="2"/>
      </rPr>
      <t xml:space="preserve"> de cada edificio, será necesario justificar el coste desglosado por conceptos como en el siguiente ejemplo: </t>
    </r>
  </si>
  <si>
    <t>Indicar si se incluye el IVA en el coste subvencionable por cumplir la condición de elegible indicada en  la base 7ª.2. y 8ª.d. de las BBRR:</t>
  </si>
  <si>
    <t xml:space="preserve">* En esta ficha se pueden añadir filas si hay necesidad de tener mayor espacio en los cuadros. </t>
  </si>
  <si>
    <t xml:space="preserve"> (*) Este dato se autorrellenará una vez cumplimentada la ficha 2 de Datos.</t>
  </si>
  <si>
    <t xml:space="preserve">Breve descripción de las actuaciones de reurbanización: </t>
  </si>
  <si>
    <t>ESTRATEGIAS O ESTUDIOS MUNICIPALES / SUPRAMUNICIPALES</t>
  </si>
  <si>
    <r>
      <t xml:space="preserve">EFICIENCIA DE LAS ACTUACIONES </t>
    </r>
    <r>
      <rPr>
        <i/>
        <sz val="8"/>
        <color rgb="FF0000FF"/>
        <rFont val="Arial"/>
        <family val="2"/>
      </rPr>
      <t>( Se autorrellenará una vez realizada la estimación de las ayudas de la ficha 4)</t>
    </r>
  </si>
  <si>
    <t>Disponer de memoria adecuación a CTE  y demás normativa (caso innecesariedad proyecto según Base 3ª.a. BBRR)</t>
  </si>
  <si>
    <t>Incluir ANEXO al proyecto o memoria donde se justifica el cumplimiento de los siguientes aspectos, conforme a la Base 3ª.a. BBRR:</t>
  </si>
  <si>
    <t>Que los diseños de los edificios y técnicas de la construcción apoyan la circularidad conforme a la Base 3ª.a.1. BBRR</t>
  </si>
  <si>
    <t>Incluir la retirada de los productos que contienen amianto en caso de que existan (Conforme Base 3ª.b. BBRR)</t>
  </si>
  <si>
    <t>Disponer de Libro del Edificio existente o estudio sobre el potencial de mejora  (Base 3ª.c. BBRR y Art 11.a)</t>
  </si>
  <si>
    <t>Los costes se considerarán sin incluir impuestos, tasas y tributos conforme a la base 7ª.2. de las BBRR.</t>
  </si>
  <si>
    <t>FIRMA</t>
  </si>
  <si>
    <t>NOMBRE:</t>
  </si>
  <si>
    <t>PLANO (Insertar imagen)</t>
  </si>
  <si>
    <t>En representación del Ayuntamiento solicitante:</t>
  </si>
  <si>
    <t>PLANO IDENTIFICATIVO DE LOS ESPACIOS PÚBLICOS OBJETO DE ACTUACIÓN (Insertar imagen)</t>
  </si>
  <si>
    <t>Plano de delimitación del ámbito protegido (insertar imagen)</t>
  </si>
  <si>
    <r>
      <t xml:space="preserve">% Edificabilidad de uso residencial vivienda
</t>
    </r>
    <r>
      <rPr>
        <b/>
        <sz val="8"/>
        <rFont val="Arial"/>
        <family val="2"/>
      </rPr>
      <t>(mín 50%)</t>
    </r>
    <r>
      <rPr>
        <sz val="8"/>
        <rFont val="Arial"/>
        <family val="2"/>
      </rPr>
      <t>. Base 2ª.b.</t>
    </r>
  </si>
  <si>
    <t>Superficie del ERRP afectada por algún tipo de protección (m²)</t>
  </si>
  <si>
    <t>CUMPLE CONDICIÓN Base 18.4. DE LAS BBRR: EL IMPORTE DE LAS SUBVENCIONES NO SUPERA EL COSTE PREVISTO DE LA ACTUACIÓN</t>
  </si>
  <si>
    <r>
      <t xml:space="preserve">Nº Total de viviendas a intervenir en el ERRP  </t>
    </r>
    <r>
      <rPr>
        <i/>
        <sz val="8"/>
        <color rgb="FF0000FF"/>
        <rFont val="Arial"/>
        <family val="2"/>
      </rPr>
      <t>(Este dato se autorrellenará una vez cumplimentada la ficha 2 de Datos)</t>
    </r>
  </si>
  <si>
    <t xml:space="preserve">VALORES COLUMNA CUANTÍA MAX AYUDA x VIVIENDA (Sin Locales) (Tabla 1 BBRR) </t>
  </si>
  <si>
    <t>∑ VALORES COLUMNA CUANTÍA MÁX. AYUDAS x VIVIENDA (Tabla 1.BBRR)</t>
  </si>
  <si>
    <t>15%  ADICIONAL S/CUANTÍAS MÁXIMAS AYUDA x VIVIENDA</t>
  </si>
  <si>
    <t>Costes de realojo temporal de ocupantes</t>
  </si>
  <si>
    <r>
      <rPr>
        <i/>
        <sz val="8"/>
        <rFont val="Arial"/>
        <family val="2"/>
      </rPr>
      <t>(*)</t>
    </r>
    <r>
      <rPr>
        <sz val="8"/>
        <rFont val="Arial"/>
        <family val="2"/>
      </rPr>
      <t xml:space="preserve"> Los gastos de "Honorarios técnicos de redacción de proyectos" así como los de "Certificados e informes técnicos",  pueden incluirse dentro de los costes de la actuación de rehabilitación de edificios, o dentro de los costes de la Oficina de Rehabilitación. En ningún caso estarán incluidos en ambos apartados a la vez.</t>
    </r>
  </si>
  <si>
    <t>No incluir en la subvención actuaciones de inversión en generadores térmicos que utilicen combustible de origen fósil.</t>
  </si>
  <si>
    <t>Las actuaciones de mejora o rehabilitación incluyen aquellas actuaciones calificadas como urgentes en el IEEV.CV (Base 7ª.4.BBRR)</t>
  </si>
  <si>
    <t>PREVISIÓN COSTE SUBVENCIONABLE DE LA URBANIZACIÓN, REURBANIZACIÓN O MEJORA DEL ENTORNO</t>
  </si>
  <si>
    <t xml:space="preserve">    Los costes se considerarán sin incluir impuestos, tasas y tributos conforme a la base 7ª.2. y 8ª.c. de las BBRR.</t>
  </si>
  <si>
    <r>
      <rPr>
        <b/>
        <sz val="8"/>
        <rFont val="Arial"/>
        <family val="2"/>
      </rPr>
      <t xml:space="preserve">    </t>
    </r>
    <r>
      <rPr>
        <sz val="8"/>
        <rFont val="Arial"/>
        <family val="2"/>
      </rPr>
      <t>Se financiará el establecimiento de servicios de oficina de rehabilitación, tipo «ventanilla única», que facilite la gestión y el desarrollo de las actuaciones programadas en el ERRP, correspondientes al coste de gestión y de los equipos y oficinas de planeamiento, información y  acompañamiento social. 
    Los costes de redacción de documentos técnicos (Honorarios técnicos de redacción de proyectos, certificados e informes técnicos, etc.) pueden incluirse dentro de los costes de la actuación de mejora o Rehabilitación de edificios, o dentro de los costes de la Oficina de Rehabilitación. En cualquier caso, nunca estarán incluidos en ambos apartados al mismo tiempo.</t>
    </r>
  </si>
  <si>
    <r>
      <t xml:space="preserve">AYUDA OBJETIVA GRAL MINISTERIO
</t>
    </r>
    <r>
      <rPr>
        <b/>
        <sz val="8"/>
        <rFont val="Arial Narrow"/>
        <family val="2"/>
      </rPr>
      <t>[ C ]</t>
    </r>
  </si>
  <si>
    <t>AYUDA OBJETIVA
GVA
[ D ]</t>
  </si>
  <si>
    <r>
      <t xml:space="preserve">Importe hasta el 
Límite x viv
</t>
    </r>
    <r>
      <rPr>
        <b/>
        <sz val="8"/>
        <rFont val="Arial Narrow"/>
        <family val="2"/>
      </rPr>
      <t>[ K ]</t>
    </r>
    <r>
      <rPr>
        <sz val="8"/>
        <rFont val="Arial Narrow"/>
        <family val="2"/>
      </rPr>
      <t xml:space="preserve">
(H x A) - (C x F)</t>
    </r>
  </si>
  <si>
    <t>AYUDA OBJETIVA AMIANTO MINISTERIO</t>
  </si>
  <si>
    <t>AYUDA OBJETIVA GRAL MINISTERIO</t>
  </si>
  <si>
    <t>Breve descripción de las actuaciones de rehabilitación a realizar (Trabajos de fachada, cubierta, actuaciones de mejora de eficiencia energética, actuaciones de reparación y conservación, etc.) y descripción de la tipología edificatoria (En manzana cerrada o abierta, edificación aislada, entre medianeras, en bloque lineal o torre, etc.):</t>
  </si>
  <si>
    <t>Breve descripción de la organización, tareas y composición de la oficina  (medios materiales y humanos, gastos incluidos, etc.):</t>
  </si>
  <si>
    <t>(Base 12ª "Criterios de valoración de las propuestas" de las BBRR)</t>
  </si>
  <si>
    <t>NECESIDAD DE VIVIENDA (ANHA): ÍNDICE ANHA PONDERADO VIGENTE DEL MUNICIPIO (%)</t>
  </si>
  <si>
    <t>b) Resumen de las propuestas innovadoras.</t>
  </si>
  <si>
    <t xml:space="preserve">El Ayuntamiento solicitante de las ayudas se compromete a cumplir los requisitos correspondientes a los Entornos de Rehabilitación Programada (ERRP) y a los edificios objeto de rehabilitación  establecidos en la base 2ª y 3ª de las BBRR.  Y en concreto, se compromete al cumplimiento de los siguientes requisitos marcando las casillas de verificación: </t>
  </si>
  <si>
    <t>* Los EDIFICIOS para los que se solicita la subvención cumplirán los siguientes requisitos que son necesarios para la obtención de la calificación provisional y definitiva así como para la obtención de las correspondientes ayudas:</t>
  </si>
  <si>
    <t>Que el proyecto incluye un Estudio de Gestión de Residuos cumpliendo las condiciones de la Base 3ª.a.2. BBRR</t>
  </si>
  <si>
    <r>
      <t>En cuanto a la consideración del edificio, éste puede tratarse tanto de una vivienda unifamiliar, como de una edificación con un sólo portal, como de un bloque con varios portales, etc.
En el caso de que varios edificios compartan</t>
    </r>
    <r>
      <rPr>
        <b/>
        <sz val="8"/>
        <rFont val="Arial"/>
        <family val="2"/>
      </rPr>
      <t xml:space="preserve"> </t>
    </r>
    <r>
      <rPr>
        <sz val="8"/>
        <rFont val="Arial"/>
        <family val="2"/>
      </rPr>
      <t xml:space="preserve">un mismo certificado de eficiencia energética (CEE) del estado actual así como de proyecto y obra terminada (realizados con el mismo programa reconocido de certificación), la previsión del ahorro energético conseguido con la actuación será la misma y se calculará igual para todos ellos. En ningún caso un mismo edificio podrá tener más de un CEE.
Las calificaciones provisionales y definitivas se realizarán por cada uno de los edificios según su cumplimentación por el Ayuntamiento en el presente listado.  </t>
    </r>
  </si>
  <si>
    <t>Previsión del ahorro energético conseguido con la actuación, en función de la reducción del consumo de energía primaria no renovable (ΔCep,nrenv), referida a la certificación energética. Se deberá obtener una reducción mínima del 30%, siendo: 
                              R1:  30% ≤ ΔCep,nrenv &lt; 45%
                              R2:  45% ≤ ΔCep,nrenv &lt; 60%
                              R3:   ΔCep,nrenv ≥ 60%</t>
  </si>
  <si>
    <t>Certificados e informes técnicos (CEE, IEE.CV, Libro del edificio, etc.)  (*)</t>
  </si>
  <si>
    <t>En el caso de que los gastos así relacionados, por proyecto técnico o licitación, incluyan varios edificios, se indicará de manera inequívoca, qué edificios están incluidos y qué importe y porcentaje del presupuesto global corresponde a cada uno de ellos.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</si>
</sst>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quot;_-;\-* #,##0.00\ &quot;€&quot;_-;_-* &quot;-&quot;??\ &quot;€&quot;_-;_-@_-"/>
    <numFmt numFmtId="43" formatCode="_-* #,##0.00_-;\-* #,##0.00_-;_-* &quot;-&quot;??_-;_-@_-"/>
    <numFmt numFmtId="164" formatCode="#,##0.00\ [$€-C0A];[Red]\-#,##0.00\ [$€-C0A]"/>
    <numFmt numFmtId="165" formatCode="0_ ;\-0\ "/>
    <numFmt numFmtId="166" formatCode="_-* #,##0_-;\-* #,##0_-;_-* &quot;-&quot;??_-;_-@_-"/>
    <numFmt numFmtId="167" formatCode="#,##0.00&quot; m²&quot;"/>
  </numFmts>
  <fonts count="74" x14ac:knownFonts="1">
    <font>
      <sz val="10"/>
      <name val="Arial"/>
      <family val="2"/>
    </font>
    <font>
      <b/>
      <sz val="24"/>
      <color rgb="FF000000"/>
      <name val="Arial"/>
      <family val="2"/>
    </font>
    <font>
      <sz val="18"/>
      <color rgb="FF000000"/>
      <name val="Arial"/>
      <family val="2"/>
    </font>
    <font>
      <sz val="12"/>
      <color rgb="FF000000"/>
      <name val="Arial"/>
      <family val="2"/>
    </font>
    <font>
      <sz val="10"/>
      <color rgb="FF333333"/>
      <name val="Arial"/>
      <family val="2"/>
    </font>
    <font>
      <i/>
      <sz val="10"/>
      <color rgb="FF808080"/>
      <name val="Arial"/>
      <family val="2"/>
    </font>
    <font>
      <u/>
      <sz val="10"/>
      <color rgb="FF0000EE"/>
      <name val="Arial"/>
      <family val="2"/>
    </font>
    <font>
      <sz val="10"/>
      <color rgb="FF006600"/>
      <name val="Arial"/>
      <family val="2"/>
    </font>
    <font>
      <sz val="10"/>
      <color rgb="FF996600"/>
      <name val="Arial"/>
      <family val="2"/>
    </font>
    <font>
      <sz val="10"/>
      <color rgb="FFCC0000"/>
      <name val="Arial"/>
      <family val="2"/>
    </font>
    <font>
      <b/>
      <sz val="10"/>
      <color rgb="FFFFFFFF"/>
      <name val="Arial"/>
      <family val="2"/>
    </font>
    <font>
      <b/>
      <sz val="10"/>
      <color rgb="FF000000"/>
      <name val="Arial"/>
      <family val="2"/>
    </font>
    <font>
      <sz val="10"/>
      <color rgb="FFFFFFFF"/>
      <name val="Arial"/>
      <family val="2"/>
    </font>
    <font>
      <sz val="8"/>
      <name val="Arial"/>
      <family val="2"/>
    </font>
    <font>
      <b/>
      <sz val="10.5"/>
      <name val="Arial"/>
      <family val="2"/>
    </font>
    <font>
      <b/>
      <sz val="8"/>
      <name val="Arial"/>
      <family val="2"/>
    </font>
    <font>
      <sz val="8"/>
      <color rgb="FF0000FF"/>
      <name val="Arial"/>
      <family val="2"/>
    </font>
    <font>
      <sz val="10"/>
      <name val="Arial"/>
      <family val="2"/>
    </font>
    <font>
      <sz val="8"/>
      <color rgb="FFFF0000"/>
      <name val="Arial"/>
      <family val="2"/>
    </font>
    <font>
      <i/>
      <sz val="7"/>
      <color rgb="FF0000FF"/>
      <name val="Arial"/>
      <family val="2"/>
    </font>
    <font>
      <sz val="16"/>
      <name val="Arial"/>
      <family val="2"/>
    </font>
    <font>
      <b/>
      <sz val="8"/>
      <color rgb="FFFF0000"/>
      <name val="Arial"/>
      <family val="2"/>
    </font>
    <font>
      <sz val="10"/>
      <color rgb="FFFF0000"/>
      <name val="Arial"/>
      <family val="2"/>
    </font>
    <font>
      <b/>
      <sz val="8"/>
      <name val="Arial Narrow"/>
      <family val="2"/>
    </font>
    <font>
      <b/>
      <sz val="7"/>
      <name val="Arial"/>
      <family val="2"/>
    </font>
    <font>
      <sz val="7"/>
      <name val="Arial Narrow"/>
      <family val="2"/>
    </font>
    <font>
      <b/>
      <sz val="7"/>
      <name val="Arial Narrow"/>
      <family val="2"/>
    </font>
    <font>
      <i/>
      <sz val="6"/>
      <name val="Arial Narrow"/>
      <family val="2"/>
    </font>
    <font>
      <sz val="8"/>
      <name val="Arial Narrow"/>
      <family val="2"/>
    </font>
    <font>
      <sz val="7"/>
      <name val="Arial"/>
      <family val="2"/>
    </font>
    <font>
      <sz val="9"/>
      <name val="Arial Narrow"/>
      <family val="2"/>
    </font>
    <font>
      <sz val="8"/>
      <color rgb="FF0000FF"/>
      <name val="Arial Narrow"/>
      <family val="2"/>
    </font>
    <font>
      <b/>
      <sz val="8"/>
      <color rgb="FF0000FF"/>
      <name val="Arial Narrow"/>
      <family val="2"/>
    </font>
    <font>
      <b/>
      <sz val="9"/>
      <color rgb="FF0000FF"/>
      <name val="Arial Narrow"/>
      <family val="2"/>
    </font>
    <font>
      <b/>
      <sz val="9"/>
      <name val="Arial Narrow"/>
      <family val="2"/>
    </font>
    <font>
      <sz val="6"/>
      <name val="Arial Narrow"/>
      <family val="2"/>
    </font>
    <font>
      <b/>
      <sz val="10"/>
      <name val="Arial"/>
      <family val="2"/>
    </font>
    <font>
      <b/>
      <sz val="11"/>
      <name val="Arial Narrow"/>
      <family val="2"/>
    </font>
    <font>
      <sz val="8"/>
      <name val="Calibri"/>
      <family val="2"/>
    </font>
    <font>
      <b/>
      <sz val="6"/>
      <name val="Arial Narrow"/>
      <family val="2"/>
    </font>
    <font>
      <sz val="9"/>
      <color rgb="FF0000FF"/>
      <name val="Arial Narrow"/>
      <family val="2"/>
    </font>
    <font>
      <b/>
      <sz val="9"/>
      <color rgb="FF0000FF"/>
      <name val="Arial"/>
      <family val="2"/>
    </font>
    <font>
      <sz val="10"/>
      <color rgb="FFFF0000"/>
      <name val="Arial Narrow"/>
      <family val="2"/>
    </font>
    <font>
      <b/>
      <sz val="9"/>
      <name val="Arial"/>
      <family val="2"/>
    </font>
    <font>
      <b/>
      <sz val="10"/>
      <name val="Arial Narrow"/>
      <family val="2"/>
    </font>
    <font>
      <sz val="9"/>
      <name val="Arial"/>
      <family val="2"/>
    </font>
    <font>
      <sz val="9"/>
      <color rgb="FFFF0000"/>
      <name val="Arial"/>
      <family val="2"/>
    </font>
    <font>
      <sz val="11"/>
      <color rgb="FF000000"/>
      <name val="Calibri"/>
      <family val="2"/>
    </font>
    <font>
      <sz val="8"/>
      <color rgb="FF000000"/>
      <name val="Arial"/>
      <family val="2"/>
    </font>
    <font>
      <b/>
      <sz val="8"/>
      <color rgb="FF000000"/>
      <name val="Arial"/>
      <family val="2"/>
    </font>
    <font>
      <sz val="7"/>
      <color rgb="FF0000FF"/>
      <name val="Arial Narrow"/>
      <family val="2"/>
    </font>
    <font>
      <sz val="7"/>
      <name val="Calibri"/>
      <family val="2"/>
    </font>
    <font>
      <i/>
      <sz val="8"/>
      <color rgb="FFFF0000"/>
      <name val="Arial Narrow"/>
      <family val="2"/>
    </font>
    <font>
      <sz val="7.5"/>
      <name val="Arial Narrow"/>
      <family val="2"/>
    </font>
    <font>
      <i/>
      <sz val="8"/>
      <name val="Arial Narrow"/>
      <family val="2"/>
    </font>
    <font>
      <u/>
      <sz val="8"/>
      <name val="Arial"/>
      <family val="2"/>
    </font>
    <font>
      <b/>
      <u/>
      <sz val="8"/>
      <name val="Arial"/>
      <family val="2"/>
    </font>
    <font>
      <vertAlign val="superscript"/>
      <sz val="8"/>
      <name val="Arial"/>
      <family val="2"/>
    </font>
    <font>
      <sz val="7"/>
      <color rgb="FF000000"/>
      <name val="Arial"/>
      <family val="2"/>
    </font>
    <font>
      <sz val="7"/>
      <color rgb="FFFF0000"/>
      <name val="Arial Narrow"/>
      <family val="2"/>
    </font>
    <font>
      <i/>
      <sz val="8"/>
      <name val="Arial"/>
      <family val="2"/>
    </font>
    <font>
      <b/>
      <sz val="8"/>
      <color rgb="FFFF0000"/>
      <name val="Arial Narrow"/>
      <family val="2"/>
    </font>
    <font>
      <b/>
      <sz val="10.5"/>
      <color rgb="FFFF0000"/>
      <name val="Arial"/>
      <family val="2"/>
    </font>
    <font>
      <b/>
      <sz val="10"/>
      <color rgb="FFFF0000"/>
      <name val="Arial"/>
      <family val="2"/>
    </font>
    <font>
      <b/>
      <sz val="9"/>
      <color rgb="FFC80F2E"/>
      <name val="Arial Narrow"/>
      <family val="2"/>
    </font>
    <font>
      <b/>
      <sz val="18"/>
      <color rgb="FFC80F2E"/>
      <name val="Arial Narrow"/>
      <family val="2"/>
    </font>
    <font>
      <b/>
      <sz val="12"/>
      <color rgb="FFC80F2E"/>
      <name val="Arial Narrow"/>
      <family val="2"/>
    </font>
    <font>
      <b/>
      <sz val="8"/>
      <color rgb="FFC80F2E"/>
      <name val="Arial Narrow"/>
      <family val="2"/>
    </font>
    <font>
      <b/>
      <sz val="7.5"/>
      <color theme="1" tint="0.34998626667073579"/>
      <name val="Arial Narrow"/>
      <family val="2"/>
    </font>
    <font>
      <i/>
      <sz val="8"/>
      <color rgb="FF0000FF"/>
      <name val="Arial Narrow"/>
      <family val="2"/>
    </font>
    <font>
      <i/>
      <sz val="8"/>
      <color rgb="FF0000FF"/>
      <name val="Arial"/>
      <family val="2"/>
    </font>
    <font>
      <b/>
      <sz val="11"/>
      <color rgb="FFC80F2E"/>
      <name val="Arial Narrow"/>
      <family val="2"/>
    </font>
    <font>
      <u/>
      <sz val="10"/>
      <color theme="10"/>
      <name val="Arial"/>
      <family val="2"/>
    </font>
    <font>
      <sz val="8"/>
      <color theme="10"/>
      <name val="Arial Narrow"/>
      <family val="2"/>
    </font>
  </fonts>
  <fills count="16">
    <fill>
      <patternFill patternType="none"/>
    </fill>
    <fill>
      <patternFill patternType="gray125"/>
    </fill>
    <fill>
      <patternFill patternType="solid">
        <fgColor rgb="FFFFFFCC"/>
        <bgColor rgb="FFFFFFFF"/>
      </patternFill>
    </fill>
    <fill>
      <patternFill patternType="solid">
        <fgColor rgb="FFCCFFCC"/>
        <bgColor rgb="FFCCFFFF"/>
      </patternFill>
    </fill>
    <fill>
      <patternFill patternType="solid">
        <fgColor rgb="FFFFCCCC"/>
        <bgColor rgb="FFDDDDDD"/>
      </patternFill>
    </fill>
    <fill>
      <patternFill patternType="solid">
        <fgColor rgb="FFCC0000"/>
        <bgColor rgb="FF800000"/>
      </patternFill>
    </fill>
    <fill>
      <patternFill patternType="solid">
        <fgColor rgb="FF000000"/>
        <bgColor rgb="FF003300"/>
      </patternFill>
    </fill>
    <fill>
      <patternFill patternType="solid">
        <fgColor rgb="FF808080"/>
        <bgColor rgb="FF666699"/>
      </patternFill>
    </fill>
    <fill>
      <patternFill patternType="solid">
        <fgColor rgb="FFDDDDDD"/>
        <bgColor rgb="FFDEE6EF"/>
      </patternFill>
    </fill>
    <fill>
      <patternFill patternType="solid">
        <fgColor rgb="FFFFFF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4.9989318521683403E-2"/>
        <bgColor rgb="FF9999FF"/>
      </patternFill>
    </fill>
    <fill>
      <patternFill patternType="solid">
        <fgColor theme="7" tint="0.39997558519241921"/>
        <bgColor indexed="64"/>
      </patternFill>
    </fill>
    <fill>
      <patternFill patternType="solid">
        <fgColor theme="8" tint="0.79998168889431442"/>
        <bgColor indexed="64"/>
      </patternFill>
    </fill>
    <fill>
      <patternFill patternType="solid">
        <fgColor theme="0" tint="-4.9989318521683403E-2"/>
        <bgColor rgb="FFB2B2B2"/>
      </patternFill>
    </fill>
  </fills>
  <borders count="100">
    <border>
      <left/>
      <right/>
      <top/>
      <bottom/>
      <diagonal/>
    </border>
    <border>
      <left style="thin">
        <color rgb="FF808080"/>
      </left>
      <right style="thin">
        <color rgb="FF808080"/>
      </right>
      <top style="thin">
        <color rgb="FF808080"/>
      </top>
      <bottom style="thin">
        <color rgb="FF808080"/>
      </bottom>
      <diagonal/>
    </border>
    <border>
      <left style="thin">
        <color auto="1"/>
      </left>
      <right style="thin">
        <color auto="1"/>
      </right>
      <top style="thin">
        <color auto="1"/>
      </top>
      <bottom style="thin">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style="thin">
        <color auto="1"/>
      </right>
      <top style="hair">
        <color auto="1"/>
      </top>
      <bottom style="hair">
        <color auto="1"/>
      </bottom>
      <diagonal/>
    </border>
    <border>
      <left style="hair">
        <color auto="1"/>
      </left>
      <right style="hair">
        <color auto="1"/>
      </right>
      <top style="hair">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style="hair">
        <color auto="1"/>
      </right>
      <top style="thin">
        <color auto="1"/>
      </top>
      <bottom style="hair">
        <color auto="1"/>
      </bottom>
      <diagonal/>
    </border>
    <border>
      <left style="hair">
        <color auto="1"/>
      </left>
      <right/>
      <top style="hair">
        <color auto="1"/>
      </top>
      <bottom style="thin">
        <color auto="1"/>
      </bottom>
      <diagonal/>
    </border>
    <border>
      <left style="thin">
        <color auto="1"/>
      </left>
      <right/>
      <top/>
      <bottom style="thin">
        <color auto="1"/>
      </bottom>
      <diagonal/>
    </border>
    <border>
      <left/>
      <right/>
      <top style="hair">
        <color auto="1"/>
      </top>
      <bottom/>
      <diagonal/>
    </border>
    <border>
      <left/>
      <right style="thin">
        <color auto="1"/>
      </right>
      <top/>
      <bottom style="hair">
        <color auto="1"/>
      </bottom>
      <diagonal/>
    </border>
    <border>
      <left style="thin">
        <color auto="1"/>
      </left>
      <right/>
      <top style="hair">
        <color auto="1"/>
      </top>
      <bottom style="thin">
        <color auto="1"/>
      </bottom>
      <diagonal/>
    </border>
    <border>
      <left style="thin">
        <color auto="1"/>
      </left>
      <right/>
      <top style="hair">
        <color auto="1"/>
      </top>
      <bottom style="hair">
        <color auto="1"/>
      </bottom>
      <diagonal/>
    </border>
    <border>
      <left/>
      <right/>
      <top/>
      <bottom style="hair">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hair">
        <color auto="1"/>
      </right>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thin">
        <color auto="1"/>
      </left>
      <right/>
      <top style="thin">
        <color indexed="64"/>
      </top>
      <bottom style="hair">
        <color auto="1"/>
      </bottom>
      <diagonal/>
    </border>
    <border>
      <left style="hair">
        <color auto="1"/>
      </left>
      <right/>
      <top/>
      <bottom style="hair">
        <color auto="1"/>
      </bottom>
      <diagonal/>
    </border>
    <border>
      <left style="thin">
        <color auto="1"/>
      </left>
      <right/>
      <top/>
      <bottom style="hair">
        <color auto="1"/>
      </bottom>
      <diagonal/>
    </border>
    <border>
      <left style="thin">
        <color auto="1"/>
      </left>
      <right/>
      <top style="hair">
        <color auto="1"/>
      </top>
      <bottom/>
      <diagonal/>
    </border>
    <border>
      <left style="hair">
        <color indexed="64"/>
      </left>
      <right style="hair">
        <color indexed="64"/>
      </right>
      <top style="thin">
        <color auto="1"/>
      </top>
      <bottom style="hair">
        <color indexed="64"/>
      </bottom>
      <diagonal/>
    </border>
    <border>
      <left style="hair">
        <color indexed="64"/>
      </left>
      <right style="hair">
        <color indexed="64"/>
      </right>
      <top/>
      <bottom style="hair">
        <color indexed="64"/>
      </bottom>
      <diagonal/>
    </border>
    <border>
      <left/>
      <right style="thin">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hair">
        <color indexed="64"/>
      </left>
      <right/>
      <top/>
      <bottom/>
      <diagonal/>
    </border>
    <border>
      <left/>
      <right/>
      <top/>
      <bottom style="thin">
        <color indexed="64"/>
      </bottom>
      <diagonal/>
    </border>
    <border>
      <left/>
      <right style="thin">
        <color auto="1"/>
      </right>
      <top/>
      <bottom/>
      <diagonal/>
    </border>
    <border>
      <left/>
      <right style="thin">
        <color auto="1"/>
      </right>
      <top/>
      <bottom style="thin">
        <color auto="1"/>
      </bottom>
      <diagonal/>
    </border>
    <border>
      <left style="thin">
        <color indexed="64"/>
      </left>
      <right/>
      <top/>
      <bottom/>
      <diagonal/>
    </border>
    <border>
      <left style="hair">
        <color auto="1"/>
      </left>
      <right style="hair">
        <color auto="1"/>
      </right>
      <top style="hair">
        <color auto="1"/>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auto="1"/>
      </left>
      <right/>
      <top style="thin">
        <color auto="1"/>
      </top>
      <bottom/>
      <diagonal/>
    </border>
    <border>
      <left/>
      <right style="hair">
        <color auto="1"/>
      </right>
      <top style="hair">
        <color auto="1"/>
      </top>
      <bottom/>
      <diagonal/>
    </border>
    <border>
      <left/>
      <right style="hair">
        <color indexed="64"/>
      </right>
      <top/>
      <bottom/>
      <diagonal/>
    </border>
    <border>
      <left style="thin">
        <color auto="1"/>
      </left>
      <right style="hair">
        <color auto="1"/>
      </right>
      <top/>
      <bottom style="hair">
        <color auto="1"/>
      </bottom>
      <diagonal/>
    </border>
    <border>
      <left/>
      <right style="hair">
        <color auto="1"/>
      </right>
      <top/>
      <bottom style="thin">
        <color indexed="64"/>
      </bottom>
      <diagonal/>
    </border>
    <border>
      <left style="hair">
        <color auto="1"/>
      </left>
      <right style="thin">
        <color indexed="64"/>
      </right>
      <top style="thin">
        <color indexed="64"/>
      </top>
      <bottom style="hair">
        <color auto="1"/>
      </bottom>
      <diagonal/>
    </border>
    <border>
      <left/>
      <right style="hair">
        <color auto="1"/>
      </right>
      <top style="hair">
        <color auto="1"/>
      </top>
      <bottom style="thin">
        <color indexed="64"/>
      </bottom>
      <diagonal/>
    </border>
    <border>
      <left style="hair">
        <color auto="1"/>
      </left>
      <right style="thin">
        <color auto="1"/>
      </right>
      <top style="hair">
        <color auto="1"/>
      </top>
      <bottom/>
      <diagonal/>
    </border>
    <border>
      <left style="hair">
        <color indexed="64"/>
      </left>
      <right style="hair">
        <color indexed="64"/>
      </right>
      <top/>
      <bottom/>
      <diagonal/>
    </border>
    <border>
      <left style="hair">
        <color auto="1"/>
      </left>
      <right/>
      <top style="thin">
        <color auto="1"/>
      </top>
      <bottom/>
      <diagonal/>
    </border>
    <border>
      <left/>
      <right style="hair">
        <color auto="1"/>
      </right>
      <top style="thin">
        <color auto="1"/>
      </top>
      <bottom/>
      <diagonal/>
    </border>
    <border>
      <left style="hair">
        <color auto="1"/>
      </left>
      <right/>
      <top/>
      <bottom style="thin">
        <color auto="1"/>
      </bottom>
      <diagonal/>
    </border>
    <border>
      <left style="hair">
        <color auto="1"/>
      </left>
      <right style="thin">
        <color auto="1"/>
      </right>
      <top/>
      <bottom style="hair">
        <color auto="1"/>
      </bottom>
      <diagonal/>
    </border>
    <border>
      <left style="hair">
        <color indexed="64"/>
      </left>
      <right/>
      <top style="thin">
        <color auto="1"/>
      </top>
      <bottom style="hair">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thin">
        <color auto="1"/>
      </left>
      <right style="hair">
        <color auto="1"/>
      </right>
      <top style="thin">
        <color auto="1"/>
      </top>
      <bottom style="thin">
        <color auto="1"/>
      </bottom>
      <diagonal/>
    </border>
    <border>
      <left style="thin">
        <color auto="1"/>
      </left>
      <right style="hair">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thin">
        <color auto="1"/>
      </top>
      <bottom/>
      <diagonal/>
    </border>
    <border>
      <left style="hair">
        <color indexed="64"/>
      </left>
      <right style="hair">
        <color auto="1"/>
      </right>
      <top style="thin">
        <color auto="1"/>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rgb="FF000000"/>
      </left>
      <right style="hair">
        <color rgb="FF000000"/>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right style="hair">
        <color rgb="FF000000"/>
      </right>
      <top/>
      <bottom style="hair">
        <color rgb="FF000000"/>
      </bottom>
      <diagonal/>
    </border>
    <border>
      <left/>
      <right/>
      <top style="hair">
        <color rgb="FF000000"/>
      </top>
      <bottom style="hair">
        <color rgb="FF000000"/>
      </bottom>
      <diagonal/>
    </border>
    <border>
      <left style="hair">
        <color rgb="FF000000"/>
      </left>
      <right/>
      <top style="hair">
        <color rgb="FF000000"/>
      </top>
      <bottom style="hair">
        <color rgb="FF000000"/>
      </bottom>
      <diagonal/>
    </border>
    <border>
      <left/>
      <right/>
      <top/>
      <bottom style="hair">
        <color rgb="FF000000"/>
      </bottom>
      <diagonal/>
    </border>
    <border>
      <left style="hair">
        <color rgb="FF000000"/>
      </left>
      <right style="hair">
        <color rgb="FF000000"/>
      </right>
      <top style="hair">
        <color rgb="FF000000"/>
      </top>
      <bottom/>
      <diagonal/>
    </border>
    <border>
      <left/>
      <right style="hair">
        <color rgb="FF000000"/>
      </right>
      <top style="hair">
        <color rgb="FF000000"/>
      </top>
      <bottom/>
      <diagonal/>
    </border>
    <border>
      <left style="hair">
        <color rgb="FF000000"/>
      </left>
      <right style="thin">
        <color indexed="64"/>
      </right>
      <top/>
      <bottom style="hair">
        <color rgb="FF000000"/>
      </bottom>
      <diagonal/>
    </border>
    <border>
      <left style="thin">
        <color indexed="64"/>
      </left>
      <right style="hair">
        <color rgb="FF000000"/>
      </right>
      <top/>
      <bottom style="hair">
        <color rgb="FF000000"/>
      </bottom>
      <diagonal/>
    </border>
    <border>
      <left style="hair">
        <color rgb="FF000000"/>
      </left>
      <right style="thin">
        <color indexed="64"/>
      </right>
      <top style="hair">
        <color rgb="FF000000"/>
      </top>
      <bottom style="hair">
        <color rgb="FF000000"/>
      </bottom>
      <diagonal/>
    </border>
    <border>
      <left style="thin">
        <color indexed="64"/>
      </left>
      <right/>
      <top style="hair">
        <color rgb="FF000000"/>
      </top>
      <bottom style="hair">
        <color rgb="FF000000"/>
      </bottom>
      <diagonal/>
    </border>
    <border>
      <left/>
      <right style="thin">
        <color indexed="64"/>
      </right>
      <top style="hair">
        <color rgb="FF000000"/>
      </top>
      <bottom style="hair">
        <color rgb="FF000000"/>
      </bottom>
      <diagonal/>
    </border>
    <border>
      <left style="thin">
        <color indexed="64"/>
      </left>
      <right/>
      <top style="hair">
        <color rgb="FF000000"/>
      </top>
      <bottom/>
      <diagonal/>
    </border>
    <border>
      <left style="thin">
        <color indexed="64"/>
      </left>
      <right style="thin">
        <color rgb="FF000000"/>
      </right>
      <top style="thin">
        <color rgb="FF000000"/>
      </top>
      <bottom style="thin">
        <color rgb="FF000000"/>
      </bottom>
      <diagonal/>
    </border>
    <border>
      <left style="thin">
        <color indexed="64"/>
      </left>
      <right/>
      <top/>
      <bottom style="hair">
        <color rgb="FF000000"/>
      </bottom>
      <diagonal/>
    </border>
    <border>
      <left style="hair">
        <color rgb="FF000000"/>
      </left>
      <right style="thin">
        <color indexed="64"/>
      </right>
      <top style="hair">
        <color rgb="FF000000"/>
      </top>
      <bottom/>
      <diagonal/>
    </border>
    <border>
      <left/>
      <right style="hair">
        <color rgb="FF000000"/>
      </right>
      <top/>
      <bottom/>
      <diagonal/>
    </border>
    <border>
      <left style="hair">
        <color rgb="FF000000"/>
      </left>
      <right style="hair">
        <color rgb="FF000000"/>
      </right>
      <top/>
      <bottom/>
      <diagonal/>
    </border>
    <border>
      <left style="hair">
        <color rgb="FF000000"/>
      </left>
      <right style="thin">
        <color indexed="64"/>
      </right>
      <top/>
      <bottom/>
      <diagonal/>
    </border>
    <border>
      <left style="thin">
        <color indexed="64"/>
      </left>
      <right style="thin">
        <color rgb="FF000000"/>
      </right>
      <top style="thin">
        <color indexed="64"/>
      </top>
      <bottom style="thin">
        <color rgb="FF000000"/>
      </bottom>
      <diagonal/>
    </border>
    <border>
      <left/>
      <right style="hair">
        <color rgb="FF000000"/>
      </right>
      <top style="thin">
        <color indexed="64"/>
      </top>
      <bottom style="hair">
        <color rgb="FF000000"/>
      </bottom>
      <diagonal/>
    </border>
    <border>
      <left style="hair">
        <color rgb="FF000000"/>
      </left>
      <right style="hair">
        <color rgb="FF000000"/>
      </right>
      <top style="thin">
        <color indexed="64"/>
      </top>
      <bottom style="hair">
        <color rgb="FF000000"/>
      </bottom>
      <diagonal/>
    </border>
    <border>
      <left style="hair">
        <color rgb="FF000000"/>
      </left>
      <right style="thin">
        <color indexed="64"/>
      </right>
      <top style="thin">
        <color indexed="64"/>
      </top>
      <bottom style="hair">
        <color rgb="FF000000"/>
      </bottom>
      <diagonal/>
    </border>
    <border>
      <left style="thin">
        <color rgb="FFC80F2E"/>
      </left>
      <right/>
      <top/>
      <bottom/>
      <diagonal/>
    </border>
    <border>
      <left/>
      <right/>
      <top style="hair">
        <color rgb="FF000000"/>
      </top>
      <bottom style="hair">
        <color indexed="64"/>
      </bottom>
      <diagonal/>
    </border>
    <border>
      <left/>
      <right style="hair">
        <color rgb="FF000000"/>
      </right>
      <top style="hair">
        <color rgb="FF000000"/>
      </top>
      <bottom style="hair">
        <color indexed="64"/>
      </bottom>
      <diagonal/>
    </border>
    <border>
      <left style="hair">
        <color rgb="FF000000"/>
      </left>
      <right/>
      <top style="hair">
        <color rgb="FF000000"/>
      </top>
      <bottom style="hair">
        <color indexed="64"/>
      </bottom>
      <diagonal/>
    </border>
    <border>
      <left/>
      <right style="thin">
        <color indexed="64"/>
      </right>
      <top style="hair">
        <color rgb="FF000000"/>
      </top>
      <bottom style="hair">
        <color indexed="64"/>
      </bottom>
      <diagonal/>
    </border>
    <border>
      <left style="thin">
        <color rgb="FF000000"/>
      </left>
      <right style="hair">
        <color rgb="FF000000"/>
      </right>
      <top style="hair">
        <color rgb="FF000000"/>
      </top>
      <bottom style="hair">
        <color rgb="FF000000"/>
      </bottom>
      <diagonal/>
    </border>
    <border>
      <left style="thin">
        <color auto="1"/>
      </left>
      <right style="hair">
        <color auto="1"/>
      </right>
      <top style="hair">
        <color auto="1"/>
      </top>
      <bottom/>
      <diagonal/>
    </border>
  </borders>
  <cellStyleXfs count="23">
    <xf numFmtId="0" fontId="0" fillId="0" borderId="0"/>
    <xf numFmtId="0" fontId="1" fillId="0" borderId="0" applyBorder="0" applyAlignment="0" applyProtection="0"/>
    <xf numFmtId="0" fontId="2" fillId="0" borderId="0" applyBorder="0" applyAlignment="0" applyProtection="0"/>
    <xf numFmtId="0" fontId="3" fillId="0" borderId="0" applyBorder="0" applyAlignment="0" applyProtection="0"/>
    <xf numFmtId="0" fontId="17" fillId="0" borderId="0" applyFont="0" applyBorder="0" applyAlignment="0" applyProtection="0"/>
    <xf numFmtId="0" fontId="4" fillId="2" borderId="1" applyAlignment="0" applyProtection="0"/>
    <xf numFmtId="0" fontId="5" fillId="0" borderId="0" applyBorder="0" applyAlignment="0" applyProtection="0"/>
    <xf numFmtId="0" fontId="6" fillId="0" borderId="0" applyBorder="0" applyAlignment="0" applyProtection="0"/>
    <xf numFmtId="0" fontId="17" fillId="0" borderId="0" applyFont="0" applyBorder="0" applyAlignment="0" applyProtection="0"/>
    <xf numFmtId="0" fontId="7" fillId="3" borderId="0" applyBorder="0" applyAlignment="0" applyProtection="0"/>
    <xf numFmtId="0" fontId="8" fillId="2" borderId="0" applyBorder="0" applyAlignment="0" applyProtection="0"/>
    <xf numFmtId="0" fontId="9" fillId="4" borderId="0" applyBorder="0" applyAlignment="0" applyProtection="0"/>
    <xf numFmtId="0" fontId="9" fillId="0" borderId="0" applyBorder="0" applyAlignment="0" applyProtection="0"/>
    <xf numFmtId="0" fontId="10" fillId="5" borderId="0" applyBorder="0" applyAlignment="0" applyProtection="0"/>
    <xf numFmtId="0" fontId="11" fillId="0" borderId="0" applyBorder="0" applyAlignment="0" applyProtection="0"/>
    <xf numFmtId="0" fontId="12" fillId="6" borderId="0" applyBorder="0" applyAlignment="0" applyProtection="0"/>
    <xf numFmtId="0" fontId="12" fillId="7" borderId="0" applyBorder="0" applyAlignment="0" applyProtection="0"/>
    <xf numFmtId="0" fontId="11" fillId="8" borderId="0" applyBorder="0" applyAlignment="0" applyProtection="0"/>
    <xf numFmtId="4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47" fillId="0" borderId="0"/>
    <xf numFmtId="0" fontId="72" fillId="0" borderId="0" applyNumberFormat="0" applyFill="0" applyBorder="0" applyAlignment="0" applyProtection="0"/>
  </cellStyleXfs>
  <cellXfs count="1021">
    <xf numFmtId="0" fontId="0" fillId="0" borderId="0" xfId="0"/>
    <xf numFmtId="0" fontId="0" fillId="0" borderId="0" xfId="0" applyFont="1" applyProtection="1"/>
    <xf numFmtId="0" fontId="13" fillId="0" borderId="0" xfId="0" applyFont="1" applyProtection="1"/>
    <xf numFmtId="164" fontId="15" fillId="0" borderId="0" xfId="0" applyNumberFormat="1" applyFont="1" applyFill="1" applyBorder="1" applyAlignment="1">
      <alignment vertical="center"/>
    </xf>
    <xf numFmtId="0" fontId="15" fillId="0" borderId="0" xfId="0" applyFont="1" applyProtection="1"/>
    <xf numFmtId="0" fontId="15" fillId="0" borderId="0" xfId="0" applyFont="1"/>
    <xf numFmtId="0" fontId="0" fillId="0" borderId="0" xfId="0" applyFont="1" applyBorder="1" applyProtection="1"/>
    <xf numFmtId="0" fontId="22" fillId="0" borderId="0" xfId="0" applyFont="1" applyProtection="1"/>
    <xf numFmtId="0" fontId="22" fillId="0" borderId="0" xfId="0" applyFont="1"/>
    <xf numFmtId="0" fontId="13" fillId="0" borderId="0" xfId="0" applyFont="1" applyFill="1" applyProtection="1"/>
    <xf numFmtId="0" fontId="0" fillId="0" borderId="41" xfId="0" applyFont="1" applyBorder="1" applyProtection="1"/>
    <xf numFmtId="0" fontId="15" fillId="0" borderId="41" xfId="0" applyFont="1" applyFill="1" applyBorder="1" applyAlignment="1" applyProtection="1">
      <alignment horizontal="center" vertical="center"/>
    </xf>
    <xf numFmtId="0" fontId="15" fillId="0" borderId="0" xfId="0" applyFont="1" applyBorder="1" applyProtection="1"/>
    <xf numFmtId="0" fontId="13" fillId="0" borderId="0" xfId="0" applyFont="1" applyFill="1" applyBorder="1" applyAlignment="1" applyProtection="1">
      <alignment horizontal="right" vertical="center"/>
    </xf>
    <xf numFmtId="0" fontId="13" fillId="0" borderId="0" xfId="0" applyFont="1" applyBorder="1" applyAlignment="1" applyProtection="1"/>
    <xf numFmtId="0" fontId="13" fillId="0" borderId="0" xfId="0" applyFont="1" applyFill="1" applyBorder="1" applyAlignment="1" applyProtection="1">
      <alignment horizontal="left" vertical="center"/>
    </xf>
    <xf numFmtId="0" fontId="22" fillId="0" borderId="0" xfId="0" applyFont="1" applyFill="1" applyBorder="1" applyAlignment="1" applyProtection="1">
      <alignment horizontal="center"/>
    </xf>
    <xf numFmtId="0" fontId="0" fillId="0" borderId="39" xfId="0" applyFont="1" applyBorder="1" applyProtection="1"/>
    <xf numFmtId="0" fontId="19" fillId="0" borderId="0" xfId="0" applyFont="1" applyFill="1" applyBorder="1" applyAlignment="1" applyProtection="1">
      <alignment horizontal="left"/>
    </xf>
    <xf numFmtId="0" fontId="13" fillId="0" borderId="41" xfId="0" applyFont="1" applyFill="1" applyBorder="1" applyAlignment="1" applyProtection="1">
      <alignment horizontal="center" vertical="center"/>
    </xf>
    <xf numFmtId="0" fontId="27" fillId="0" borderId="27" xfId="0" applyFont="1" applyFill="1" applyBorder="1" applyAlignment="1" applyProtection="1">
      <alignment horizontal="center"/>
    </xf>
    <xf numFmtId="0" fontId="27" fillId="0" borderId="27" xfId="0" applyFont="1" applyFill="1" applyBorder="1" applyAlignment="1" applyProtection="1">
      <alignment horizontal="left"/>
    </xf>
    <xf numFmtId="0" fontId="27" fillId="0" borderId="48" xfId="0" applyFont="1" applyFill="1" applyBorder="1" applyAlignment="1" applyProtection="1">
      <alignment horizontal="center"/>
    </xf>
    <xf numFmtId="0" fontId="13" fillId="0" borderId="0" xfId="0" applyFont="1" applyBorder="1" applyProtection="1"/>
    <xf numFmtId="0" fontId="13" fillId="0" borderId="41" xfId="0" applyFont="1" applyBorder="1" applyProtection="1"/>
    <xf numFmtId="0" fontId="13" fillId="0" borderId="39" xfId="0" applyFont="1" applyBorder="1" applyProtection="1"/>
    <xf numFmtId="0" fontId="22" fillId="0" borderId="0" xfId="0" applyFont="1" applyBorder="1" applyAlignment="1" applyProtection="1">
      <alignment horizontal="center"/>
    </xf>
    <xf numFmtId="0" fontId="22" fillId="0" borderId="39" xfId="0" applyFont="1" applyBorder="1" applyAlignment="1" applyProtection="1">
      <alignment horizontal="center"/>
    </xf>
    <xf numFmtId="0" fontId="15" fillId="0" borderId="10" xfId="0" applyFont="1" applyFill="1" applyBorder="1" applyAlignment="1" applyProtection="1">
      <alignment horizontal="left" vertical="center"/>
    </xf>
    <xf numFmtId="0" fontId="15" fillId="0" borderId="0" xfId="0" applyFont="1" applyFill="1" applyBorder="1" applyAlignment="1" applyProtection="1">
      <alignment horizontal="center" vertical="center"/>
    </xf>
    <xf numFmtId="0" fontId="15" fillId="0" borderId="0" xfId="0" applyFont="1" applyFill="1" applyBorder="1" applyAlignment="1" applyProtection="1">
      <alignment horizontal="left" vertical="center"/>
    </xf>
    <xf numFmtId="0" fontId="27" fillId="0" borderId="27" xfId="0" applyFont="1" applyFill="1" applyBorder="1" applyAlignment="1" applyProtection="1">
      <alignment horizontal="center" vertical="center"/>
    </xf>
    <xf numFmtId="0" fontId="22" fillId="0" borderId="39" xfId="0" applyFont="1" applyFill="1" applyBorder="1" applyAlignment="1" applyProtection="1">
      <alignment horizontal="center"/>
    </xf>
    <xf numFmtId="0" fontId="15" fillId="0" borderId="20" xfId="0" applyFont="1" applyFill="1" applyBorder="1" applyAlignment="1" applyProtection="1">
      <alignment horizontal="center" vertical="center"/>
    </xf>
    <xf numFmtId="0" fontId="16" fillId="0" borderId="0" xfId="0" applyFont="1" applyFill="1" applyBorder="1" applyAlignment="1" applyProtection="1">
      <alignment horizontal="left" vertical="center"/>
    </xf>
    <xf numFmtId="44" fontId="15" fillId="0" borderId="0" xfId="0" applyNumberFormat="1" applyFont="1"/>
    <xf numFmtId="0" fontId="15" fillId="0" borderId="0"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0" fontId="28" fillId="0" borderId="0" xfId="0" applyFont="1" applyFill="1" applyBorder="1" applyAlignment="1" applyProtection="1">
      <alignment horizontal="right" vertical="center"/>
    </xf>
    <xf numFmtId="0" fontId="23" fillId="0" borderId="0" xfId="0" applyFont="1" applyFill="1" applyBorder="1" applyAlignment="1" applyProtection="1">
      <alignment horizontal="left" vertical="center" shrinkToFit="1"/>
    </xf>
    <xf numFmtId="0" fontId="31" fillId="0" borderId="0" xfId="0" applyFont="1" applyFill="1" applyBorder="1" applyAlignment="1" applyProtection="1">
      <alignment horizontal="left" vertical="center" shrinkToFit="1"/>
    </xf>
    <xf numFmtId="0" fontId="15" fillId="0" borderId="0" xfId="0" applyFont="1" applyFill="1" applyBorder="1" applyAlignment="1" applyProtection="1">
      <alignment horizontal="left" vertical="center" shrinkToFit="1"/>
    </xf>
    <xf numFmtId="14" fontId="16" fillId="0" borderId="9" xfId="0" applyNumberFormat="1" applyFont="1" applyFill="1" applyBorder="1" applyAlignment="1" applyProtection="1">
      <alignment horizontal="center" vertical="center"/>
    </xf>
    <xf numFmtId="44" fontId="13" fillId="0" borderId="0" xfId="18" applyFont="1" applyFill="1" applyBorder="1" applyAlignment="1" applyProtection="1">
      <alignment horizontal="center" vertical="center"/>
    </xf>
    <xf numFmtId="0" fontId="29" fillId="0" borderId="0" xfId="0" applyFont="1" applyBorder="1" applyAlignment="1" applyProtection="1">
      <alignment vertical="top"/>
    </xf>
    <xf numFmtId="0" fontId="15" fillId="12" borderId="2" xfId="0" applyFont="1" applyFill="1" applyBorder="1" applyAlignment="1" applyProtection="1">
      <alignment horizontal="center" vertical="center"/>
    </xf>
    <xf numFmtId="0" fontId="28" fillId="0" borderId="0" xfId="0" applyFont="1" applyFill="1" applyBorder="1" applyAlignment="1" applyProtection="1">
      <alignment vertical="center" shrinkToFit="1"/>
    </xf>
    <xf numFmtId="43" fontId="13" fillId="0" borderId="0" xfId="20" applyFont="1" applyFill="1" applyBorder="1" applyAlignment="1" applyProtection="1">
      <alignment horizontal="center" vertical="center"/>
    </xf>
    <xf numFmtId="0" fontId="15" fillId="0" borderId="20" xfId="0" applyFont="1" applyFill="1" applyBorder="1" applyAlignment="1" applyProtection="1">
      <alignment horizontal="left" vertical="center"/>
    </xf>
    <xf numFmtId="0" fontId="16" fillId="0" borderId="20" xfId="0" applyFont="1" applyFill="1" applyBorder="1" applyAlignment="1" applyProtection="1">
      <alignment horizontal="left" vertical="center"/>
    </xf>
    <xf numFmtId="0" fontId="16" fillId="0" borderId="21" xfId="0" applyFont="1" applyFill="1" applyBorder="1" applyAlignment="1" applyProtection="1">
      <alignment horizontal="left" vertical="center"/>
    </xf>
    <xf numFmtId="0" fontId="0" fillId="0" borderId="0" xfId="0" applyBorder="1"/>
    <xf numFmtId="44" fontId="13" fillId="0" borderId="39" xfId="18" applyFont="1" applyFill="1" applyBorder="1" applyAlignment="1" applyProtection="1">
      <alignment horizontal="center" vertical="center"/>
    </xf>
    <xf numFmtId="44" fontId="13" fillId="0" borderId="38" xfId="18" applyFont="1" applyFill="1" applyBorder="1" applyAlignment="1" applyProtection="1">
      <alignment horizontal="center" vertical="center"/>
    </xf>
    <xf numFmtId="44" fontId="13" fillId="0" borderId="40" xfId="18" applyFont="1" applyFill="1" applyBorder="1" applyAlignment="1" applyProtection="1">
      <alignment horizontal="center" vertical="center"/>
    </xf>
    <xf numFmtId="0" fontId="15" fillId="0" borderId="41" xfId="0" applyFont="1" applyFill="1" applyBorder="1" applyAlignment="1" applyProtection="1">
      <alignment horizontal="center" vertical="center" shrinkToFit="1"/>
    </xf>
    <xf numFmtId="0" fontId="16" fillId="0" borderId="39" xfId="0" applyFont="1" applyFill="1" applyBorder="1" applyAlignment="1" applyProtection="1">
      <alignment horizontal="left" vertical="center"/>
    </xf>
    <xf numFmtId="0" fontId="30" fillId="0" borderId="27" xfId="0" applyFont="1" applyBorder="1" applyAlignment="1">
      <alignment horizontal="center" vertical="center"/>
    </xf>
    <xf numFmtId="0" fontId="21" fillId="0" borderId="0" xfId="0" applyFont="1"/>
    <xf numFmtId="0" fontId="34" fillId="0" borderId="27" xfId="0" applyFont="1" applyFill="1" applyBorder="1" applyAlignment="1" applyProtection="1">
      <alignment horizontal="center" vertical="center" shrinkToFit="1"/>
    </xf>
    <xf numFmtId="0" fontId="25" fillId="0" borderId="0" xfId="0" applyFont="1" applyFill="1" applyBorder="1" applyAlignment="1" applyProtection="1">
      <alignment horizontal="right" vertical="center"/>
    </xf>
    <xf numFmtId="0" fontId="23" fillId="0" borderId="0" xfId="0" applyFont="1" applyFill="1" applyBorder="1" applyAlignment="1" applyProtection="1">
      <alignment horizontal="left" vertical="center"/>
    </xf>
    <xf numFmtId="0" fontId="31" fillId="0" borderId="0" xfId="0" applyFont="1" applyFill="1" applyBorder="1" applyAlignment="1" applyProtection="1">
      <alignment horizontal="left" vertical="center"/>
    </xf>
    <xf numFmtId="0" fontId="28" fillId="0" borderId="0" xfId="0" applyFont="1" applyBorder="1" applyProtection="1"/>
    <xf numFmtId="0" fontId="31" fillId="0" borderId="0" xfId="0" applyFont="1" applyFill="1" applyBorder="1" applyAlignment="1" applyProtection="1">
      <alignment horizontal="center" vertical="center"/>
    </xf>
    <xf numFmtId="0" fontId="31" fillId="0" borderId="39" xfId="0" applyFont="1" applyFill="1" applyBorder="1" applyAlignment="1" applyProtection="1">
      <alignment horizontal="center" vertical="center"/>
    </xf>
    <xf numFmtId="0" fontId="42" fillId="9" borderId="0" xfId="0" applyFont="1" applyFill="1" applyAlignment="1">
      <alignment horizontal="center" vertical="center"/>
    </xf>
    <xf numFmtId="0" fontId="0" fillId="0" borderId="0" xfId="0" applyFill="1" applyBorder="1"/>
    <xf numFmtId="0" fontId="34" fillId="0" borderId="15" xfId="0" applyFont="1" applyFill="1" applyBorder="1" applyAlignment="1" applyProtection="1">
      <alignment vertical="center"/>
    </xf>
    <xf numFmtId="0" fontId="23" fillId="0" borderId="0" xfId="0" applyFont="1" applyFill="1" applyBorder="1" applyAlignment="1" applyProtection="1">
      <alignment vertical="center" wrapText="1"/>
    </xf>
    <xf numFmtId="44" fontId="28" fillId="0" borderId="0" xfId="0" applyNumberFormat="1" applyFont="1"/>
    <xf numFmtId="0" fontId="17" fillId="0" borderId="0" xfId="0" applyFont="1" applyBorder="1" applyProtection="1"/>
    <xf numFmtId="0" fontId="17" fillId="0" borderId="39" xfId="0" applyFont="1" applyBorder="1" applyProtection="1"/>
    <xf numFmtId="0" fontId="0" fillId="0" borderId="0" xfId="0" applyFont="1" applyBorder="1" applyAlignment="1" applyProtection="1">
      <alignment vertical="center"/>
    </xf>
    <xf numFmtId="0" fontId="0" fillId="0" borderId="41" xfId="0" applyFont="1" applyBorder="1" applyAlignment="1" applyProtection="1">
      <alignment vertical="center"/>
    </xf>
    <xf numFmtId="0" fontId="15" fillId="0" borderId="0" xfId="0" applyFont="1" applyFill="1" applyBorder="1" applyAlignment="1" applyProtection="1">
      <alignment horizontal="right" vertical="center"/>
    </xf>
    <xf numFmtId="0" fontId="0" fillId="0" borderId="0" xfId="0" applyFont="1" applyFill="1" applyBorder="1" applyProtection="1"/>
    <xf numFmtId="0" fontId="34" fillId="0" borderId="0" xfId="0" applyFont="1" applyFill="1" applyBorder="1" applyAlignment="1" applyProtection="1">
      <alignment horizontal="center"/>
    </xf>
    <xf numFmtId="0" fontId="46" fillId="0" borderId="0" xfId="0" applyFont="1"/>
    <xf numFmtId="0" fontId="15" fillId="12" borderId="64"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23" fillId="0" borderId="27" xfId="0" applyFont="1" applyBorder="1" applyAlignment="1">
      <alignment horizontal="center" vertical="center"/>
    </xf>
    <xf numFmtId="165" fontId="30" fillId="0" borderId="41" xfId="20" applyNumberFormat="1" applyFont="1" applyFill="1" applyBorder="1" applyAlignment="1" applyProtection="1">
      <alignment horizontal="justify" vertical="top"/>
    </xf>
    <xf numFmtId="165" fontId="30" fillId="0" borderId="0" xfId="20" applyNumberFormat="1" applyFont="1" applyFill="1" applyBorder="1" applyAlignment="1" applyProtection="1">
      <alignment horizontal="justify" vertical="top"/>
    </xf>
    <xf numFmtId="165" fontId="30" fillId="0" borderId="39" xfId="20" applyNumberFormat="1" applyFont="1" applyFill="1" applyBorder="1" applyAlignment="1" applyProtection="1">
      <alignment horizontal="justify" vertical="top"/>
    </xf>
    <xf numFmtId="0" fontId="13" fillId="0" borderId="9" xfId="0" applyFont="1" applyFill="1" applyBorder="1" applyAlignment="1" applyProtection="1">
      <alignment horizontal="left" vertical="center"/>
    </xf>
    <xf numFmtId="0" fontId="28" fillId="0" borderId="8" xfId="0" applyFont="1" applyFill="1" applyBorder="1" applyAlignment="1">
      <alignment horizontal="center" vertical="center"/>
    </xf>
    <xf numFmtId="0" fontId="15" fillId="0" borderId="41" xfId="0" applyFont="1" applyFill="1" applyBorder="1" applyAlignment="1" applyProtection="1">
      <alignment horizontal="left" vertical="center"/>
    </xf>
    <xf numFmtId="44" fontId="28" fillId="13" borderId="0" xfId="18" applyFont="1" applyFill="1"/>
    <xf numFmtId="166" fontId="28" fillId="13" borderId="0" xfId="20" applyNumberFormat="1" applyFont="1" applyFill="1" applyAlignment="1">
      <alignment horizontal="center" vertical="center"/>
    </xf>
    <xf numFmtId="0" fontId="30" fillId="0" borderId="38" xfId="0" applyFont="1" applyFill="1" applyBorder="1" applyAlignment="1" applyProtection="1">
      <alignment vertical="top" wrapText="1"/>
    </xf>
    <xf numFmtId="0" fontId="28" fillId="0" borderId="8" xfId="20" applyNumberFormat="1" applyFont="1" applyFill="1" applyBorder="1" applyAlignment="1" applyProtection="1">
      <alignment horizontal="center" vertical="center" shrinkToFit="1"/>
    </xf>
    <xf numFmtId="0" fontId="15" fillId="0" borderId="0" xfId="0" applyFont="1" applyFill="1" applyBorder="1" applyAlignment="1" applyProtection="1">
      <alignment horizontal="left" vertical="center"/>
    </xf>
    <xf numFmtId="0" fontId="15" fillId="0" borderId="17" xfId="0" applyFont="1" applyFill="1" applyBorder="1" applyAlignment="1" applyProtection="1">
      <alignment horizontal="left" vertical="center"/>
    </xf>
    <xf numFmtId="0" fontId="0" fillId="0" borderId="10" xfId="0" applyFont="1" applyBorder="1" applyProtection="1"/>
    <xf numFmtId="0" fontId="21" fillId="0" borderId="10" xfId="0" applyFont="1" applyFill="1" applyBorder="1" applyAlignment="1" applyProtection="1">
      <alignment vertical="center"/>
    </xf>
    <xf numFmtId="165" fontId="18" fillId="0" borderId="10" xfId="20" applyNumberFormat="1" applyFont="1" applyFill="1" applyBorder="1" applyAlignment="1" applyProtection="1">
      <alignment horizontal="center" vertical="center"/>
    </xf>
    <xf numFmtId="0" fontId="28" fillId="0" borderId="10" xfId="0" applyFont="1" applyFill="1" applyBorder="1" applyAlignment="1" applyProtection="1">
      <alignment horizontal="left" vertical="center" wrapText="1"/>
    </xf>
    <xf numFmtId="0" fontId="28" fillId="0" borderId="10" xfId="0" applyFont="1" applyFill="1" applyBorder="1" applyAlignment="1" applyProtection="1">
      <alignment horizontal="right" vertical="center"/>
    </xf>
    <xf numFmtId="0" fontId="23" fillId="0" borderId="42" xfId="0" applyFont="1" applyFill="1" applyBorder="1" applyAlignment="1">
      <alignment horizontal="center" vertical="center"/>
    </xf>
    <xf numFmtId="0" fontId="30" fillId="0" borderId="0" xfId="0" applyFont="1" applyFill="1" applyBorder="1" applyAlignment="1" applyProtection="1">
      <alignment vertical="center"/>
    </xf>
    <xf numFmtId="0" fontId="15" fillId="0" borderId="45" xfId="0" applyFont="1" applyFill="1" applyBorder="1" applyAlignment="1" applyProtection="1">
      <alignment horizontal="center" vertical="center"/>
    </xf>
    <xf numFmtId="0" fontId="27" fillId="0" borderId="14" xfId="0" applyFont="1" applyFill="1" applyBorder="1" applyAlignment="1" applyProtection="1">
      <alignment vertical="center"/>
    </xf>
    <xf numFmtId="0" fontId="13" fillId="0" borderId="38" xfId="0" applyFont="1" applyFill="1" applyBorder="1" applyAlignment="1" applyProtection="1">
      <alignment horizontal="center" vertical="center"/>
    </xf>
    <xf numFmtId="0" fontId="13" fillId="0" borderId="51" xfId="0" applyFont="1" applyFill="1" applyBorder="1" applyAlignment="1" applyProtection="1">
      <alignment horizontal="right" vertical="center"/>
    </xf>
    <xf numFmtId="0" fontId="23" fillId="0" borderId="42" xfId="20" applyNumberFormat="1" applyFont="1" applyFill="1" applyBorder="1" applyAlignment="1" applyProtection="1">
      <alignment horizontal="center" vertical="center" shrinkToFit="1"/>
    </xf>
    <xf numFmtId="0" fontId="23" fillId="0" borderId="42" xfId="0" applyFont="1" applyFill="1" applyBorder="1" applyAlignment="1">
      <alignment horizontal="center" vertical="center"/>
    </xf>
    <xf numFmtId="0" fontId="23" fillId="0" borderId="27" xfId="0" applyFont="1" applyFill="1" applyBorder="1" applyAlignment="1" applyProtection="1">
      <alignment horizontal="center" vertical="center"/>
    </xf>
    <xf numFmtId="0" fontId="15" fillId="0" borderId="0" xfId="0" applyFont="1" applyFill="1" applyBorder="1" applyAlignment="1" applyProtection="1">
      <alignment horizontal="left" vertical="center"/>
    </xf>
    <xf numFmtId="0" fontId="34" fillId="0" borderId="27" xfId="0" applyFont="1" applyBorder="1" applyAlignment="1">
      <alignment horizontal="center" vertical="center"/>
    </xf>
    <xf numFmtId="0" fontId="33" fillId="0" borderId="41" xfId="0" applyFont="1" applyBorder="1" applyAlignment="1">
      <alignment horizontal="center" vertical="center"/>
    </xf>
    <xf numFmtId="0" fontId="31" fillId="0" borderId="0" xfId="0" applyFont="1" applyBorder="1" applyAlignment="1">
      <alignment horizontal="center" vertical="center" wrapText="1"/>
    </xf>
    <xf numFmtId="0" fontId="23" fillId="0" borderId="0" xfId="0" applyFont="1" applyBorder="1" applyAlignment="1">
      <alignment horizontal="center" vertical="center"/>
    </xf>
    <xf numFmtId="0" fontId="28" fillId="0" borderId="0" xfId="0" applyFont="1" applyBorder="1" applyAlignment="1">
      <alignment horizontal="center" vertical="center"/>
    </xf>
    <xf numFmtId="0" fontId="34" fillId="0" borderId="27" xfId="0" applyFont="1" applyFill="1" applyBorder="1" applyAlignment="1" applyProtection="1">
      <alignment horizontal="center" vertical="center"/>
    </xf>
    <xf numFmtId="0" fontId="34" fillId="0" borderId="31" xfId="0" applyFont="1" applyFill="1" applyBorder="1" applyAlignment="1" applyProtection="1">
      <alignment vertical="center"/>
    </xf>
    <xf numFmtId="0" fontId="27" fillId="0" borderId="8" xfId="0" applyFont="1" applyFill="1" applyBorder="1" applyAlignment="1">
      <alignment horizontal="center"/>
    </xf>
    <xf numFmtId="0" fontId="27" fillId="0" borderId="8" xfId="0" applyFont="1" applyFill="1" applyBorder="1" applyAlignment="1">
      <alignment horizontal="left"/>
    </xf>
    <xf numFmtId="0" fontId="0" fillId="0" borderId="15" xfId="0" applyFont="1" applyFill="1" applyBorder="1" applyProtection="1"/>
    <xf numFmtId="0" fontId="13" fillId="0" borderId="0" xfId="0" applyFont="1" applyFill="1" applyBorder="1" applyAlignment="1" applyProtection="1">
      <alignment vertical="top" wrapText="1"/>
    </xf>
    <xf numFmtId="0" fontId="25" fillId="0" borderId="46" xfId="0" applyFont="1" applyFill="1" applyBorder="1" applyAlignment="1" applyProtection="1">
      <alignment horizontal="right"/>
    </xf>
    <xf numFmtId="0" fontId="56" fillId="0" borderId="41" xfId="0" applyFont="1" applyFill="1" applyBorder="1" applyAlignment="1" applyProtection="1">
      <alignment horizontal="left" vertical="center"/>
    </xf>
    <xf numFmtId="0" fontId="23" fillId="0" borderId="0" xfId="0" applyFont="1" applyFill="1" applyBorder="1" applyAlignment="1" applyProtection="1">
      <alignment horizontal="right" vertical="center"/>
    </xf>
    <xf numFmtId="0" fontId="0" fillId="0" borderId="41" xfId="0" applyFont="1" applyFill="1" applyBorder="1" applyProtection="1"/>
    <xf numFmtId="0" fontId="0" fillId="0" borderId="0" xfId="0" applyFill="1"/>
    <xf numFmtId="0" fontId="13" fillId="0" borderId="0" xfId="0" applyFont="1" applyFill="1" applyBorder="1" applyAlignment="1" applyProtection="1">
      <alignment vertical="center" wrapText="1"/>
    </xf>
    <xf numFmtId="0" fontId="16" fillId="0" borderId="0" xfId="20" applyNumberFormat="1"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13" fillId="0" borderId="41" xfId="0" applyFont="1" applyBorder="1" applyAlignment="1" applyProtection="1">
      <alignment vertical="center"/>
    </xf>
    <xf numFmtId="0" fontId="13" fillId="0" borderId="0" xfId="0" applyFont="1" applyBorder="1" applyAlignment="1" applyProtection="1">
      <alignment vertical="center"/>
    </xf>
    <xf numFmtId="0" fontId="0" fillId="0" borderId="0" xfId="0" applyFont="1" applyAlignment="1" applyProtection="1">
      <alignment vertical="center"/>
    </xf>
    <xf numFmtId="0" fontId="13" fillId="0" borderId="0" xfId="0" applyFont="1" applyFill="1" applyAlignment="1" applyProtection="1">
      <alignment vertical="center"/>
    </xf>
    <xf numFmtId="0" fontId="13" fillId="0" borderId="14" xfId="0" applyFont="1" applyBorder="1" applyProtection="1"/>
    <xf numFmtId="0" fontId="49" fillId="15" borderId="83" xfId="21" applyFont="1" applyFill="1" applyBorder="1" applyAlignment="1">
      <alignment horizontal="center" vertical="center"/>
    </xf>
    <xf numFmtId="0" fontId="0" fillId="0" borderId="19" xfId="0" applyFont="1" applyBorder="1" applyAlignment="1" applyProtection="1">
      <alignment vertical="center"/>
    </xf>
    <xf numFmtId="0" fontId="49" fillId="15" borderId="89" xfId="21" applyFont="1" applyFill="1" applyBorder="1" applyAlignment="1">
      <alignment horizontal="center" vertical="center"/>
    </xf>
    <xf numFmtId="0" fontId="0" fillId="0" borderId="0" xfId="0" applyFont="1" applyBorder="1" applyAlignment="1" applyProtection="1">
      <alignment horizontal="left"/>
    </xf>
    <xf numFmtId="0" fontId="0" fillId="0" borderId="39" xfId="0" applyFont="1" applyBorder="1" applyAlignment="1" applyProtection="1">
      <alignment vertical="center"/>
    </xf>
    <xf numFmtId="0" fontId="13" fillId="0" borderId="39" xfId="0" applyFont="1" applyBorder="1" applyAlignment="1" applyProtection="1">
      <alignment vertical="center"/>
    </xf>
    <xf numFmtId="0" fontId="13" fillId="0" borderId="0" xfId="0" applyFont="1" applyBorder="1" applyAlignment="1" applyProtection="1">
      <alignment horizontal="right" vertical="center"/>
    </xf>
    <xf numFmtId="0" fontId="18" fillId="0" borderId="0" xfId="0" applyFont="1" applyProtection="1"/>
    <xf numFmtId="0" fontId="13" fillId="0" borderId="45" xfId="0" applyFont="1" applyBorder="1" applyProtection="1"/>
    <xf numFmtId="0" fontId="13" fillId="0" borderId="20" xfId="0" applyFont="1" applyBorder="1" applyProtection="1"/>
    <xf numFmtId="0" fontId="13" fillId="0" borderId="21" xfId="0" applyFont="1" applyBorder="1" applyProtection="1"/>
    <xf numFmtId="0" fontId="13" fillId="0" borderId="18" xfId="0" applyFont="1" applyBorder="1" applyAlignment="1" applyProtection="1">
      <alignment horizontal="right" vertical="center"/>
    </xf>
    <xf numFmtId="0" fontId="13" fillId="0" borderId="31" xfId="0" applyFont="1" applyBorder="1" applyAlignment="1" applyProtection="1">
      <alignment horizontal="right" vertical="center"/>
    </xf>
    <xf numFmtId="0" fontId="13" fillId="0" borderId="30" xfId="0" applyFont="1" applyBorder="1" applyAlignment="1" applyProtection="1">
      <alignment vertical="center"/>
    </xf>
    <xf numFmtId="0" fontId="25" fillId="0" borderId="0" xfId="0" applyFont="1" applyFill="1" applyBorder="1" applyAlignment="1" applyProtection="1">
      <alignment horizontal="center"/>
    </xf>
    <xf numFmtId="0" fontId="15" fillId="0" borderId="0" xfId="0" applyFont="1" applyFill="1" applyBorder="1" applyAlignment="1" applyProtection="1">
      <alignment horizontal="left" vertical="center"/>
    </xf>
    <xf numFmtId="0" fontId="22" fillId="0" borderId="0" xfId="0" applyFont="1" applyFill="1" applyProtection="1"/>
    <xf numFmtId="0" fontId="23" fillId="13" borderId="0" xfId="0" applyFont="1" applyFill="1" applyBorder="1" applyAlignment="1" applyProtection="1">
      <alignment horizontal="center" vertical="center"/>
    </xf>
    <xf numFmtId="44" fontId="28" fillId="0" borderId="0" xfId="18" applyFont="1" applyFill="1" applyAlignment="1">
      <alignment horizontal="center"/>
    </xf>
    <xf numFmtId="0" fontId="34" fillId="0" borderId="27" xfId="0" applyFont="1" applyBorder="1" applyAlignment="1">
      <alignment horizontal="center" vertical="center" shrinkToFit="1"/>
    </xf>
    <xf numFmtId="0" fontId="15" fillId="0" borderId="41" xfId="0" applyFont="1" applyBorder="1" applyAlignment="1">
      <alignment horizontal="center" vertical="center" shrinkToFit="1"/>
    </xf>
    <xf numFmtId="0" fontId="49" fillId="15" borderId="2" xfId="21" applyFont="1" applyFill="1" applyBorder="1" applyAlignment="1">
      <alignment horizontal="center" vertical="center"/>
    </xf>
    <xf numFmtId="0" fontId="52" fillId="0" borderId="41" xfId="0" applyFont="1" applyFill="1" applyBorder="1" applyAlignment="1" applyProtection="1">
      <alignment horizontal="left"/>
    </xf>
    <xf numFmtId="0" fontId="15" fillId="0" borderId="41" xfId="0" applyFont="1" applyBorder="1" applyAlignment="1">
      <alignment horizontal="center" vertical="center"/>
    </xf>
    <xf numFmtId="0" fontId="13" fillId="0" borderId="41" xfId="0" applyFont="1" applyBorder="1" applyAlignment="1" applyProtection="1">
      <alignment vertical="center"/>
    </xf>
    <xf numFmtId="0" fontId="13" fillId="0" borderId="0" xfId="0" applyFont="1" applyBorder="1" applyAlignment="1" applyProtection="1">
      <alignment vertical="center"/>
    </xf>
    <xf numFmtId="0" fontId="61" fillId="0" borderId="0" xfId="0" applyFont="1" applyFill="1" applyBorder="1" applyAlignment="1" applyProtection="1">
      <alignment horizontal="left" vertical="center"/>
    </xf>
    <xf numFmtId="10" fontId="0" fillId="0" borderId="0" xfId="19" applyNumberFormat="1" applyFont="1" applyFill="1"/>
    <xf numFmtId="10" fontId="0" fillId="0" borderId="0" xfId="19" applyNumberFormat="1" applyFont="1"/>
    <xf numFmtId="0" fontId="63" fillId="0" borderId="0" xfId="0" applyFont="1" applyFill="1" applyBorder="1" applyAlignment="1" applyProtection="1">
      <alignment horizontal="left" vertical="center"/>
    </xf>
    <xf numFmtId="0" fontId="63" fillId="0" borderId="0" xfId="0"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14" fillId="0" borderId="39" xfId="0" applyFont="1" applyFill="1" applyBorder="1" applyAlignment="1" applyProtection="1">
      <alignment horizontal="center" vertical="center"/>
    </xf>
    <xf numFmtId="0" fontId="0" fillId="0" borderId="0" xfId="0" applyFont="1" applyFill="1" applyProtection="1"/>
    <xf numFmtId="0" fontId="0" fillId="0" borderId="0" xfId="0" applyAlignment="1">
      <alignment horizontal="center"/>
    </xf>
    <xf numFmtId="0" fontId="0" fillId="0" borderId="45" xfId="0" applyFont="1" applyBorder="1" applyProtection="1"/>
    <xf numFmtId="0" fontId="0" fillId="0" borderId="20" xfId="0" applyFont="1" applyBorder="1" applyProtection="1"/>
    <xf numFmtId="0" fontId="0" fillId="0" borderId="14" xfId="0" applyFont="1" applyBorder="1" applyProtection="1"/>
    <xf numFmtId="0" fontId="0" fillId="0" borderId="38" xfId="0" applyFont="1" applyBorder="1" applyProtection="1"/>
    <xf numFmtId="0" fontId="0" fillId="0" borderId="0" xfId="0" applyBorder="1" applyAlignment="1">
      <alignment horizontal="center"/>
    </xf>
    <xf numFmtId="0" fontId="0" fillId="0" borderId="93" xfId="0" applyFont="1" applyBorder="1" applyProtection="1"/>
    <xf numFmtId="0" fontId="15" fillId="10" borderId="62" xfId="0" applyFont="1" applyFill="1" applyBorder="1" applyAlignment="1" applyProtection="1">
      <alignment horizontal="center" vertical="center"/>
    </xf>
    <xf numFmtId="0" fontId="15" fillId="10" borderId="43" xfId="0" applyFont="1" applyFill="1" applyBorder="1" applyAlignment="1" applyProtection="1">
      <alignment horizontal="center" vertical="center"/>
    </xf>
    <xf numFmtId="0" fontId="15" fillId="10" borderId="42" xfId="0" applyFont="1" applyFill="1" applyBorder="1" applyAlignment="1" applyProtection="1">
      <alignment horizontal="center" vertical="center"/>
    </xf>
    <xf numFmtId="0" fontId="13" fillId="0" borderId="0" xfId="0" applyFont="1" applyBorder="1" applyAlignment="1" applyProtection="1">
      <alignment horizontal="right" vertical="center"/>
    </xf>
    <xf numFmtId="0" fontId="13" fillId="0" borderId="41" xfId="0" applyFont="1" applyBorder="1" applyAlignment="1" applyProtection="1">
      <alignment vertical="center"/>
    </xf>
    <xf numFmtId="0" fontId="13" fillId="0" borderId="0" xfId="0" applyFont="1" applyBorder="1" applyAlignment="1" applyProtection="1">
      <alignment vertical="center"/>
    </xf>
    <xf numFmtId="0" fontId="13" fillId="0" borderId="47" xfId="0" applyFont="1" applyBorder="1" applyAlignment="1" applyProtection="1">
      <alignment vertical="center"/>
    </xf>
    <xf numFmtId="0" fontId="13" fillId="0" borderId="0" xfId="0" applyFont="1" applyBorder="1" applyAlignment="1" applyProtection="1">
      <alignment horizontal="left" vertical="center"/>
    </xf>
    <xf numFmtId="0" fontId="13" fillId="0" borderId="41" xfId="0" applyFont="1" applyBorder="1" applyAlignment="1" applyProtection="1">
      <alignment vertical="center"/>
    </xf>
    <xf numFmtId="0" fontId="13" fillId="0" borderId="0" xfId="0" applyFont="1" applyBorder="1" applyAlignment="1" applyProtection="1">
      <alignment vertical="center"/>
    </xf>
    <xf numFmtId="0" fontId="13" fillId="0" borderId="17" xfId="0" applyFont="1" applyBorder="1" applyAlignment="1" applyProtection="1">
      <alignment horizontal="right" vertical="center"/>
    </xf>
    <xf numFmtId="0" fontId="13" fillId="0" borderId="0" xfId="0" applyFont="1" applyFill="1" applyBorder="1" applyAlignment="1" applyProtection="1">
      <alignment vertical="center"/>
    </xf>
    <xf numFmtId="0" fontId="0" fillId="0" borderId="0" xfId="0" applyFont="1" applyFill="1" applyBorder="1" applyAlignment="1" applyProtection="1">
      <alignment vertical="center"/>
    </xf>
    <xf numFmtId="0" fontId="60" fillId="0" borderId="0" xfId="0" applyFont="1" applyBorder="1" applyAlignment="1" applyProtection="1">
      <alignment horizontal="left" vertical="center"/>
    </xf>
    <xf numFmtId="0" fontId="69" fillId="0" borderId="0" xfId="0" applyFont="1" applyBorder="1" applyAlignment="1" applyProtection="1">
      <alignment horizontal="left" vertical="center"/>
    </xf>
    <xf numFmtId="0" fontId="13" fillId="0" borderId="41" xfId="0" applyFont="1" applyBorder="1" applyAlignment="1" applyProtection="1">
      <alignment vertical="center"/>
    </xf>
    <xf numFmtId="0" fontId="13" fillId="0" borderId="0" xfId="0" applyFont="1" applyBorder="1" applyAlignment="1" applyProtection="1">
      <alignment vertical="center"/>
    </xf>
    <xf numFmtId="0" fontId="15" fillId="0" borderId="41"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43" fontId="28" fillId="0" borderId="8" xfId="0" applyNumberFormat="1" applyFont="1" applyFill="1" applyBorder="1" applyAlignment="1" applyProtection="1">
      <alignment horizontal="center" vertical="center" shrinkToFit="1"/>
    </xf>
    <xf numFmtId="0" fontId="16" fillId="0" borderId="39" xfId="20" applyNumberFormat="1" applyFont="1" applyFill="1" applyBorder="1" applyAlignment="1" applyProtection="1">
      <alignment horizontal="center" vertical="center"/>
    </xf>
    <xf numFmtId="0" fontId="31" fillId="0" borderId="0" xfId="0" applyFont="1" applyFill="1" applyBorder="1" applyAlignment="1" applyProtection="1">
      <alignment horizontal="left" vertical="top" wrapText="1"/>
    </xf>
    <xf numFmtId="0" fontId="31" fillId="0" borderId="39" xfId="0" applyFont="1" applyFill="1" applyBorder="1" applyAlignment="1" applyProtection="1">
      <alignment horizontal="left" vertical="top" wrapText="1"/>
    </xf>
    <xf numFmtId="0" fontId="15" fillId="0" borderId="0" xfId="0" applyFont="1" applyBorder="1" applyAlignment="1">
      <alignment horizontal="left" vertical="center" shrinkToFit="1"/>
    </xf>
    <xf numFmtId="0" fontId="25" fillId="0" borderId="0" xfId="0" applyFont="1" applyBorder="1" applyAlignment="1">
      <alignment horizontal="right" vertical="center"/>
    </xf>
    <xf numFmtId="0" fontId="28" fillId="0" borderId="99" xfId="0" applyFont="1" applyFill="1" applyBorder="1" applyAlignment="1" applyProtection="1">
      <alignment horizontal="center" vertical="center"/>
    </xf>
    <xf numFmtId="0" fontId="0" fillId="0" borderId="21" xfId="0" applyFont="1" applyBorder="1" applyProtection="1"/>
    <xf numFmtId="0" fontId="0" fillId="0" borderId="18" xfId="0" applyFont="1" applyBorder="1" applyProtection="1"/>
    <xf numFmtId="0" fontId="31" fillId="14" borderId="8" xfId="0" applyFont="1" applyFill="1" applyBorder="1" applyAlignment="1" applyProtection="1">
      <alignment horizontal="center" vertical="center"/>
      <protection locked="0"/>
    </xf>
    <xf numFmtId="0" fontId="22" fillId="0" borderId="0" xfId="0" applyFont="1" applyFill="1"/>
    <xf numFmtId="0" fontId="13" fillId="0" borderId="0" xfId="0" applyFont="1" applyBorder="1" applyAlignment="1" applyProtection="1">
      <alignment horizontal="right" vertical="center"/>
    </xf>
    <xf numFmtId="0" fontId="13" fillId="0" borderId="41" xfId="0" applyFont="1" applyBorder="1" applyAlignment="1" applyProtection="1">
      <alignment vertical="center"/>
    </xf>
    <xf numFmtId="44" fontId="28" fillId="13" borderId="0" xfId="18" applyFont="1" applyFill="1" applyAlignment="1">
      <alignment horizontal="center"/>
    </xf>
    <xf numFmtId="44" fontId="28" fillId="13" borderId="38" xfId="18" applyFont="1" applyFill="1" applyBorder="1" applyAlignment="1">
      <alignment horizontal="center"/>
    </xf>
    <xf numFmtId="166" fontId="28" fillId="0" borderId="8" xfId="0" applyNumberFormat="1" applyFont="1" applyFill="1" applyBorder="1" applyAlignment="1" applyProtection="1">
      <alignment horizontal="center" vertical="center" shrinkToFit="1"/>
    </xf>
    <xf numFmtId="43" fontId="28" fillId="0" borderId="0" xfId="0" applyNumberFormat="1" applyFont="1" applyFill="1" applyBorder="1" applyAlignment="1" applyProtection="1">
      <alignment vertical="center" shrinkToFit="1"/>
    </xf>
    <xf numFmtId="0" fontId="13" fillId="0" borderId="0" xfId="0" applyFont="1" applyFill="1" applyBorder="1" applyAlignment="1" applyProtection="1">
      <alignment horizontal="right" vertical="center"/>
    </xf>
    <xf numFmtId="43" fontId="28" fillId="0" borderId="8" xfId="0" applyNumberFormat="1" applyFont="1" applyFill="1" applyBorder="1" applyAlignment="1" applyProtection="1">
      <alignment horizontal="center" vertical="center" shrinkToFit="1"/>
    </xf>
    <xf numFmtId="44" fontId="28" fillId="13" borderId="0" xfId="18" applyFont="1" applyFill="1" applyAlignment="1">
      <alignment horizontal="center"/>
    </xf>
    <xf numFmtId="0" fontId="34" fillId="0" borderId="27" xfId="0" applyFont="1" applyFill="1" applyBorder="1" applyAlignment="1">
      <alignment horizontal="center" vertical="center"/>
    </xf>
    <xf numFmtId="0" fontId="16" fillId="0" borderId="5" xfId="20" applyNumberFormat="1" applyFont="1" applyFill="1" applyBorder="1" applyAlignment="1" applyProtection="1">
      <alignment horizontal="center" vertical="center"/>
    </xf>
    <xf numFmtId="0" fontId="16" fillId="0" borderId="9" xfId="20" applyNumberFormat="1" applyFont="1" applyFill="1" applyBorder="1" applyAlignment="1" applyProtection="1">
      <alignment horizontal="center" vertical="center"/>
    </xf>
    <xf numFmtId="0" fontId="16" fillId="0" borderId="7" xfId="20" applyNumberFormat="1" applyFont="1" applyFill="1" applyBorder="1" applyAlignment="1" applyProtection="1">
      <alignment horizontal="center" vertical="center"/>
    </xf>
    <xf numFmtId="0" fontId="13" fillId="0" borderId="19" xfId="0" applyFont="1" applyFill="1" applyBorder="1" applyAlignment="1" applyProtection="1">
      <alignment horizontal="left" vertical="top" wrapText="1"/>
    </xf>
    <xf numFmtId="0" fontId="13" fillId="0" borderId="16" xfId="0" applyFont="1" applyFill="1" applyBorder="1" applyAlignment="1" applyProtection="1">
      <alignment horizontal="left" vertical="top" wrapText="1"/>
    </xf>
    <xf numFmtId="0" fontId="31" fillId="14" borderId="35" xfId="0" applyFont="1" applyFill="1" applyBorder="1" applyAlignment="1" applyProtection="1">
      <alignment horizontal="left" vertical="top" wrapText="1"/>
      <protection locked="0"/>
    </xf>
    <xf numFmtId="0" fontId="31" fillId="14" borderId="15" xfId="0" applyFont="1" applyFill="1" applyBorder="1" applyAlignment="1" applyProtection="1">
      <alignment horizontal="left" vertical="top" wrapText="1"/>
      <protection locked="0"/>
    </xf>
    <xf numFmtId="0" fontId="31" fillId="14" borderId="34" xfId="0" applyFont="1" applyFill="1" applyBorder="1" applyAlignment="1" applyProtection="1">
      <alignment horizontal="left" vertical="top" wrapText="1"/>
      <protection locked="0"/>
    </xf>
    <xf numFmtId="0" fontId="31" fillId="14" borderId="37" xfId="0" applyFont="1" applyFill="1" applyBorder="1" applyAlignment="1" applyProtection="1">
      <alignment horizontal="left" vertical="top" wrapText="1"/>
      <protection locked="0"/>
    </xf>
    <xf numFmtId="0" fontId="31" fillId="14" borderId="0" xfId="0" applyFont="1" applyFill="1" applyBorder="1" applyAlignment="1" applyProtection="1">
      <alignment horizontal="left" vertical="top" wrapText="1"/>
      <protection locked="0"/>
    </xf>
    <xf numFmtId="0" fontId="31" fillId="14" borderId="39" xfId="0" applyFont="1" applyFill="1" applyBorder="1" applyAlignment="1" applyProtection="1">
      <alignment horizontal="left" vertical="top" wrapText="1"/>
      <protection locked="0"/>
    </xf>
    <xf numFmtId="0" fontId="31" fillId="14" borderId="29" xfId="0" applyFont="1" applyFill="1" applyBorder="1" applyAlignment="1" applyProtection="1">
      <alignment horizontal="left" vertical="top" wrapText="1"/>
      <protection locked="0"/>
    </xf>
    <xf numFmtId="0" fontId="31" fillId="14" borderId="19" xfId="0" applyFont="1" applyFill="1" applyBorder="1" applyAlignment="1" applyProtection="1">
      <alignment horizontal="left" vertical="top" wrapText="1"/>
      <protection locked="0"/>
    </xf>
    <xf numFmtId="0" fontId="31" fillId="14" borderId="16" xfId="0" applyFont="1" applyFill="1" applyBorder="1" applyAlignment="1" applyProtection="1">
      <alignment horizontal="left" vertical="top" wrapText="1"/>
      <protection locked="0"/>
    </xf>
    <xf numFmtId="0" fontId="13" fillId="0" borderId="9" xfId="0" applyFont="1" applyFill="1" applyBorder="1" applyAlignment="1" applyProtection="1">
      <alignment horizontal="left" vertical="center" wrapText="1"/>
    </xf>
    <xf numFmtId="0" fontId="13" fillId="0" borderId="6"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wrapText="1"/>
    </xf>
    <xf numFmtId="0" fontId="13" fillId="0" borderId="0" xfId="0" applyFont="1" applyBorder="1" applyAlignment="1" applyProtection="1">
      <alignment horizontal="left" vertical="center"/>
    </xf>
    <xf numFmtId="0" fontId="48" fillId="0" borderId="76" xfId="21" applyFont="1" applyBorder="1" applyAlignment="1">
      <alignment horizontal="left" vertical="center"/>
    </xf>
    <xf numFmtId="0" fontId="48" fillId="0" borderId="75" xfId="21" applyFont="1" applyBorder="1" applyAlignment="1">
      <alignment horizontal="left" vertical="center"/>
    </xf>
    <xf numFmtId="0" fontId="48" fillId="0" borderId="85" xfId="21" applyFont="1" applyBorder="1" applyAlignment="1">
      <alignment horizontal="left" vertical="center"/>
    </xf>
    <xf numFmtId="0" fontId="16" fillId="14" borderId="5" xfId="0" applyFont="1" applyFill="1" applyBorder="1" applyAlignment="1" applyProtection="1">
      <alignment horizontal="left" vertical="center"/>
      <protection locked="0"/>
    </xf>
    <xf numFmtId="0" fontId="16" fillId="14" borderId="9" xfId="0" applyFont="1" applyFill="1" applyBorder="1" applyAlignment="1" applyProtection="1">
      <alignment horizontal="left" vertical="center"/>
      <protection locked="0"/>
    </xf>
    <xf numFmtId="0" fontId="16" fillId="14" borderId="7"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xf>
    <xf numFmtId="0" fontId="13" fillId="0" borderId="19" xfId="0" applyFont="1" applyFill="1" applyBorder="1" applyAlignment="1" applyProtection="1">
      <alignment horizontal="left" vertical="center"/>
    </xf>
    <xf numFmtId="0" fontId="13" fillId="0" borderId="31" xfId="0" applyFont="1" applyBorder="1" applyAlignment="1" applyProtection="1">
      <alignment horizontal="left" vertical="center"/>
    </xf>
    <xf numFmtId="0" fontId="13" fillId="0" borderId="15" xfId="0" applyFont="1" applyBorder="1" applyAlignment="1" applyProtection="1">
      <alignment horizontal="left" vertical="center"/>
    </xf>
    <xf numFmtId="0" fontId="13" fillId="0" borderId="34" xfId="0" applyFont="1" applyBorder="1" applyAlignment="1" applyProtection="1">
      <alignment horizontal="left" vertical="center"/>
    </xf>
    <xf numFmtId="0" fontId="13" fillId="0" borderId="39" xfId="0" applyFont="1" applyFill="1" applyBorder="1" applyAlignment="1" applyProtection="1">
      <alignment horizontal="left" vertical="center"/>
    </xf>
    <xf numFmtId="0" fontId="16" fillId="0" borderId="6" xfId="20" applyNumberFormat="1" applyFont="1" applyFill="1" applyBorder="1" applyAlignment="1" applyProtection="1">
      <alignment horizontal="center" vertical="center"/>
    </xf>
    <xf numFmtId="167" fontId="16" fillId="14" borderId="5" xfId="20" applyNumberFormat="1" applyFont="1" applyFill="1" applyBorder="1" applyAlignment="1" applyProtection="1">
      <alignment horizontal="center" vertical="center"/>
      <protection locked="0"/>
    </xf>
    <xf numFmtId="167" fontId="16" fillId="14" borderId="9" xfId="20" applyNumberFormat="1" applyFont="1" applyFill="1" applyBorder="1" applyAlignment="1" applyProtection="1">
      <alignment horizontal="center" vertical="center"/>
      <protection locked="0"/>
    </xf>
    <xf numFmtId="167" fontId="16" fillId="14" borderId="6" xfId="20" applyNumberFormat="1" applyFont="1" applyFill="1" applyBorder="1" applyAlignment="1" applyProtection="1">
      <alignment horizontal="center" vertical="center"/>
      <protection locked="0"/>
    </xf>
    <xf numFmtId="0" fontId="31" fillId="14" borderId="80" xfId="0" applyFont="1" applyFill="1" applyBorder="1" applyAlignment="1" applyProtection="1">
      <alignment horizontal="left" vertical="center"/>
      <protection locked="0"/>
    </xf>
    <xf numFmtId="0" fontId="31" fillId="14" borderId="72" xfId="0" applyFont="1" applyFill="1" applyBorder="1" applyAlignment="1" applyProtection="1">
      <alignment horizontal="left" vertical="center"/>
      <protection locked="0"/>
    </xf>
    <xf numFmtId="0" fontId="31" fillId="14" borderId="69" xfId="0" applyFont="1" applyFill="1" applyBorder="1" applyAlignment="1" applyProtection="1">
      <alignment horizontal="left" vertical="center"/>
      <protection locked="0"/>
    </xf>
    <xf numFmtId="0" fontId="16" fillId="14" borderId="15" xfId="0" applyFont="1" applyFill="1" applyBorder="1" applyAlignment="1" applyProtection="1">
      <alignment horizontal="left" vertical="top" wrapText="1"/>
      <protection locked="0"/>
    </xf>
    <xf numFmtId="0" fontId="16" fillId="14" borderId="34" xfId="0" applyFont="1" applyFill="1" applyBorder="1" applyAlignment="1" applyProtection="1">
      <alignment horizontal="left" vertical="top" wrapText="1"/>
      <protection locked="0"/>
    </xf>
    <xf numFmtId="0" fontId="16" fillId="14" borderId="0" xfId="0" applyFont="1" applyFill="1" applyBorder="1" applyAlignment="1" applyProtection="1">
      <alignment horizontal="left" vertical="top" wrapText="1"/>
      <protection locked="0"/>
    </xf>
    <xf numFmtId="0" fontId="16" fillId="14" borderId="39" xfId="0" applyFont="1" applyFill="1" applyBorder="1" applyAlignment="1" applyProtection="1">
      <alignment horizontal="left" vertical="top" wrapText="1"/>
      <protection locked="0"/>
    </xf>
    <xf numFmtId="0" fontId="16" fillId="14" borderId="37" xfId="0" applyFont="1" applyFill="1" applyBorder="1" applyAlignment="1" applyProtection="1">
      <alignment horizontal="left" vertical="top" wrapText="1"/>
      <protection locked="0"/>
    </xf>
    <xf numFmtId="0" fontId="16" fillId="14" borderId="29" xfId="0" applyFont="1" applyFill="1" applyBorder="1" applyAlignment="1" applyProtection="1">
      <alignment horizontal="left" vertical="top" wrapText="1"/>
      <protection locked="0"/>
    </xf>
    <xf numFmtId="0" fontId="16" fillId="14" borderId="19" xfId="0" applyFont="1" applyFill="1" applyBorder="1" applyAlignment="1" applyProtection="1">
      <alignment horizontal="left" vertical="top" wrapText="1"/>
      <protection locked="0"/>
    </xf>
    <xf numFmtId="0" fontId="16" fillId="14" borderId="16" xfId="0" applyFont="1" applyFill="1" applyBorder="1" applyAlignment="1" applyProtection="1">
      <alignment horizontal="left" vertical="top" wrapText="1"/>
      <protection locked="0"/>
    </xf>
    <xf numFmtId="0" fontId="16" fillId="14" borderId="41" xfId="0" applyFont="1" applyFill="1" applyBorder="1" applyAlignment="1" applyProtection="1">
      <alignment horizontal="left" vertical="top" wrapText="1"/>
      <protection locked="0"/>
    </xf>
    <xf numFmtId="0" fontId="16" fillId="14" borderId="14" xfId="0" applyFont="1" applyFill="1" applyBorder="1" applyAlignment="1" applyProtection="1">
      <alignment horizontal="left" vertical="top" wrapText="1"/>
      <protection locked="0"/>
    </xf>
    <xf numFmtId="0" fontId="16" fillId="14" borderId="38" xfId="0" applyFont="1" applyFill="1" applyBorder="1" applyAlignment="1" applyProtection="1">
      <alignment horizontal="left" vertical="top" wrapText="1"/>
      <protection locked="0"/>
    </xf>
    <xf numFmtId="0" fontId="16" fillId="14" borderId="40" xfId="0" applyFont="1" applyFill="1" applyBorder="1" applyAlignment="1" applyProtection="1">
      <alignment horizontal="left" vertical="top" wrapText="1"/>
      <protection locked="0"/>
    </xf>
    <xf numFmtId="0" fontId="20" fillId="11" borderId="22" xfId="0" applyFont="1" applyFill="1" applyBorder="1" applyAlignment="1" applyProtection="1">
      <alignment horizontal="center" vertical="center"/>
    </xf>
    <xf numFmtId="0" fontId="20" fillId="11" borderId="23" xfId="0" applyFont="1" applyFill="1" applyBorder="1" applyAlignment="1" applyProtection="1">
      <alignment horizontal="center" vertical="center"/>
    </xf>
    <xf numFmtId="0" fontId="14" fillId="11" borderId="22" xfId="0" applyFont="1" applyFill="1" applyBorder="1" applyAlignment="1" applyProtection="1">
      <alignment horizontal="center" vertical="center"/>
    </xf>
    <xf numFmtId="0" fontId="14" fillId="11" borderId="24" xfId="0" applyFont="1" applyFill="1" applyBorder="1" applyAlignment="1" applyProtection="1">
      <alignment horizontal="center" vertical="center"/>
    </xf>
    <xf numFmtId="0" fontId="14" fillId="11" borderId="23" xfId="0" applyFont="1" applyFill="1" applyBorder="1" applyAlignment="1" applyProtection="1">
      <alignment horizontal="center" vertical="center"/>
    </xf>
    <xf numFmtId="166" fontId="16" fillId="14" borderId="73" xfId="20" applyNumberFormat="1" applyFont="1" applyFill="1" applyBorder="1" applyAlignment="1" applyProtection="1">
      <alignment horizontal="center" vertical="center"/>
      <protection locked="0"/>
    </xf>
    <xf numFmtId="166" fontId="16" fillId="14" borderId="69" xfId="20" applyNumberFormat="1" applyFont="1" applyFill="1" applyBorder="1" applyAlignment="1" applyProtection="1">
      <alignment horizontal="center" vertical="center"/>
      <protection locked="0"/>
    </xf>
    <xf numFmtId="0" fontId="29" fillId="0" borderId="73" xfId="0" applyFont="1" applyBorder="1" applyAlignment="1" applyProtection="1">
      <alignment horizontal="center" vertical="center"/>
    </xf>
    <xf numFmtId="0" fontId="29" fillId="0" borderId="72" xfId="0" applyFont="1" applyBorder="1" applyAlignment="1" applyProtection="1">
      <alignment horizontal="center" vertical="center"/>
    </xf>
    <xf numFmtId="0" fontId="29" fillId="0" borderId="81" xfId="0" applyFont="1" applyBorder="1" applyAlignment="1" applyProtection="1">
      <alignment horizontal="center" vertical="center"/>
    </xf>
    <xf numFmtId="0" fontId="73" fillId="14" borderId="73" xfId="22" applyFont="1" applyFill="1" applyBorder="1" applyAlignment="1" applyProtection="1">
      <alignment horizontal="left" vertical="center"/>
      <protection locked="0"/>
    </xf>
    <xf numFmtId="0" fontId="31" fillId="14" borderId="81" xfId="0" applyFont="1" applyFill="1" applyBorder="1" applyAlignment="1" applyProtection="1">
      <alignment horizontal="left" vertical="center"/>
      <protection locked="0"/>
    </xf>
    <xf numFmtId="0" fontId="58" fillId="0" borderId="84" xfId="21" applyFont="1" applyBorder="1" applyAlignment="1">
      <alignment horizontal="center" vertical="center"/>
    </xf>
    <xf numFmtId="0" fontId="58" fillId="0" borderId="74" xfId="21" applyFont="1" applyBorder="1" applyAlignment="1">
      <alignment horizontal="center" vertical="center"/>
    </xf>
    <xf numFmtId="0" fontId="58" fillId="0" borderId="71" xfId="21" applyFont="1" applyBorder="1" applyAlignment="1">
      <alignment horizontal="center" vertical="center"/>
    </xf>
    <xf numFmtId="0" fontId="31" fillId="14" borderId="82" xfId="0" applyFont="1" applyFill="1" applyBorder="1" applyAlignment="1" applyProtection="1">
      <alignment horizontal="left" vertical="center"/>
      <protection locked="0"/>
    </xf>
    <xf numFmtId="0" fontId="31" fillId="14" borderId="73" xfId="0" applyFont="1" applyFill="1" applyBorder="1" applyAlignment="1" applyProtection="1">
      <alignment horizontal="left" vertical="center"/>
      <protection locked="0"/>
    </xf>
    <xf numFmtId="0" fontId="34" fillId="0" borderId="45" xfId="0" applyFont="1" applyFill="1" applyBorder="1" applyAlignment="1" applyProtection="1">
      <alignment horizontal="center" vertical="center"/>
    </xf>
    <xf numFmtId="0" fontId="34" fillId="0" borderId="3" xfId="0" applyFont="1" applyFill="1" applyBorder="1" applyAlignment="1" applyProtection="1">
      <alignment horizontal="center" vertical="center"/>
    </xf>
    <xf numFmtId="0" fontId="34" fillId="0" borderId="4" xfId="0" applyFont="1" applyFill="1" applyBorder="1" applyAlignment="1" applyProtection="1">
      <alignment horizontal="center" vertical="center"/>
    </xf>
    <xf numFmtId="10" fontId="16" fillId="14" borderId="9" xfId="19" applyNumberFormat="1" applyFont="1" applyFill="1" applyBorder="1" applyAlignment="1" applyProtection="1">
      <alignment horizontal="center" vertical="center"/>
      <protection locked="0"/>
    </xf>
    <xf numFmtId="10" fontId="16" fillId="14" borderId="7" xfId="19" applyNumberFormat="1" applyFont="1" applyFill="1" applyBorder="1" applyAlignment="1" applyProtection="1">
      <alignment horizontal="center" vertical="center"/>
      <protection locked="0"/>
    </xf>
    <xf numFmtId="0" fontId="13" fillId="0" borderId="31" xfId="0" applyFont="1" applyFill="1" applyBorder="1" applyAlignment="1" applyProtection="1">
      <alignment horizontal="left" vertical="center"/>
    </xf>
    <xf numFmtId="0" fontId="13" fillId="0" borderId="15" xfId="0" applyFont="1" applyFill="1" applyBorder="1" applyAlignment="1" applyProtection="1">
      <alignment horizontal="left" vertical="center"/>
    </xf>
    <xf numFmtId="0" fontId="13" fillId="0" borderId="34" xfId="0" applyFont="1" applyFill="1" applyBorder="1" applyAlignment="1" applyProtection="1">
      <alignment horizontal="left" vertical="center"/>
    </xf>
    <xf numFmtId="14" fontId="16" fillId="14" borderId="5" xfId="0" applyNumberFormat="1" applyFont="1" applyFill="1" applyBorder="1" applyAlignment="1" applyProtection="1">
      <alignment horizontal="center" vertical="center"/>
      <protection locked="0"/>
    </xf>
    <xf numFmtId="14" fontId="16" fillId="14" borderId="9" xfId="0" applyNumberFormat="1" applyFont="1" applyFill="1" applyBorder="1" applyAlignment="1" applyProtection="1">
      <alignment horizontal="center" vertical="center"/>
      <protection locked="0"/>
    </xf>
    <xf numFmtId="14" fontId="16" fillId="14" borderId="7" xfId="0" applyNumberFormat="1" applyFont="1" applyFill="1" applyBorder="1" applyAlignment="1" applyProtection="1">
      <alignment horizontal="center" vertical="center"/>
      <protection locked="0"/>
    </xf>
    <xf numFmtId="166" fontId="13" fillId="0" borderId="5" xfId="20" applyNumberFormat="1" applyFont="1" applyFill="1" applyBorder="1" applyAlignment="1" applyProtection="1">
      <alignment horizontal="center" vertical="center"/>
    </xf>
    <xf numFmtId="166" fontId="13" fillId="0" borderId="9" xfId="20" applyNumberFormat="1" applyFont="1" applyFill="1" applyBorder="1" applyAlignment="1" applyProtection="1">
      <alignment horizontal="center" vertical="center"/>
    </xf>
    <xf numFmtId="166" fontId="13" fillId="0" borderId="7" xfId="20" applyNumberFormat="1" applyFont="1" applyFill="1" applyBorder="1" applyAlignment="1" applyProtection="1">
      <alignment horizontal="center" vertical="center"/>
    </xf>
    <xf numFmtId="0" fontId="13" fillId="0" borderId="0" xfId="0" applyFont="1" applyBorder="1" applyAlignment="1" applyProtection="1">
      <alignment horizontal="right" vertical="center"/>
    </xf>
    <xf numFmtId="0" fontId="13" fillId="0" borderId="39" xfId="0" applyFont="1" applyBorder="1" applyAlignment="1" applyProtection="1">
      <alignment horizontal="left" vertical="center"/>
    </xf>
    <xf numFmtId="44" fontId="13" fillId="0" borderId="5" xfId="0" applyNumberFormat="1" applyFont="1" applyFill="1" applyBorder="1" applyAlignment="1" applyProtection="1">
      <alignment horizontal="center" vertical="center"/>
    </xf>
    <xf numFmtId="14" fontId="13" fillId="0" borderId="9" xfId="0" applyNumberFormat="1" applyFont="1" applyFill="1" applyBorder="1" applyAlignment="1" applyProtection="1">
      <alignment horizontal="center" vertical="center"/>
    </xf>
    <xf numFmtId="14" fontId="13" fillId="0" borderId="7" xfId="0" applyNumberFormat="1" applyFont="1" applyFill="1" applyBorder="1" applyAlignment="1" applyProtection="1">
      <alignment horizontal="center" vertical="center"/>
    </xf>
    <xf numFmtId="0" fontId="13" fillId="0" borderId="38" xfId="0" applyFont="1" applyBorder="1" applyAlignment="1" applyProtection="1">
      <alignment horizontal="right" vertical="center"/>
    </xf>
    <xf numFmtId="44" fontId="13" fillId="0" borderId="13" xfId="0" applyNumberFormat="1" applyFont="1" applyFill="1" applyBorder="1" applyAlignment="1" applyProtection="1">
      <alignment horizontal="center" vertical="center"/>
    </xf>
    <xf numFmtId="14" fontId="13" fillId="0" borderId="10" xfId="0" applyNumberFormat="1" applyFont="1" applyFill="1" applyBorder="1" applyAlignment="1" applyProtection="1">
      <alignment horizontal="center" vertical="center"/>
    </xf>
    <xf numFmtId="14" fontId="13" fillId="0" borderId="11" xfId="0" applyNumberFormat="1" applyFont="1" applyFill="1" applyBorder="1" applyAlignment="1" applyProtection="1">
      <alignment horizontal="center" vertical="center"/>
    </xf>
    <xf numFmtId="0" fontId="13" fillId="0" borderId="30" xfId="0" applyFont="1" applyFill="1" applyBorder="1" applyAlignment="1" applyProtection="1">
      <alignment horizontal="right" vertical="center"/>
    </xf>
    <xf numFmtId="0" fontId="13" fillId="0" borderId="19" xfId="0" applyFont="1" applyFill="1" applyBorder="1" applyAlignment="1" applyProtection="1">
      <alignment horizontal="right" vertical="center"/>
    </xf>
    <xf numFmtId="0" fontId="13" fillId="0" borderId="25" xfId="0" applyFont="1" applyFill="1" applyBorder="1" applyAlignment="1" applyProtection="1">
      <alignment horizontal="right" vertical="center"/>
    </xf>
    <xf numFmtId="0" fontId="16" fillId="14" borderId="5" xfId="0" applyFont="1" applyFill="1" applyBorder="1" applyAlignment="1" applyProtection="1">
      <alignment horizontal="center" vertical="center"/>
      <protection locked="0"/>
    </xf>
    <xf numFmtId="0" fontId="16" fillId="14" borderId="9" xfId="0" applyFont="1" applyFill="1" applyBorder="1" applyAlignment="1" applyProtection="1">
      <alignment horizontal="center" vertical="center"/>
      <protection locked="0"/>
    </xf>
    <xf numFmtId="0" fontId="16" fillId="14" borderId="6" xfId="0" applyFont="1" applyFill="1" applyBorder="1" applyAlignment="1" applyProtection="1">
      <alignment horizontal="center" vertical="center"/>
      <protection locked="0"/>
    </xf>
    <xf numFmtId="10" fontId="15" fillId="0" borderId="29" xfId="19" applyNumberFormat="1" applyFont="1" applyFill="1" applyBorder="1" applyAlignment="1" applyProtection="1">
      <alignment horizontal="center" vertical="center"/>
    </xf>
    <xf numFmtId="10" fontId="15" fillId="0" borderId="19" xfId="19" applyNumberFormat="1" applyFont="1" applyFill="1" applyBorder="1" applyAlignment="1" applyProtection="1">
      <alignment horizontal="center" vertical="center"/>
    </xf>
    <xf numFmtId="10" fontId="15" fillId="0" borderId="16" xfId="19" applyNumberFormat="1" applyFont="1" applyFill="1" applyBorder="1" applyAlignment="1" applyProtection="1">
      <alignment horizontal="center" vertical="center"/>
    </xf>
    <xf numFmtId="0" fontId="25" fillId="0" borderId="37" xfId="0" applyFont="1" applyFill="1" applyBorder="1" applyAlignment="1" applyProtection="1">
      <alignment horizontal="center"/>
    </xf>
    <xf numFmtId="0" fontId="25" fillId="0" borderId="0" xfId="0" applyFont="1" applyFill="1" applyBorder="1" applyAlignment="1" applyProtection="1">
      <alignment horizontal="center"/>
    </xf>
    <xf numFmtId="0" fontId="25" fillId="0" borderId="39" xfId="0" applyFont="1" applyFill="1" applyBorder="1" applyAlignment="1" applyProtection="1">
      <alignment horizontal="center"/>
    </xf>
    <xf numFmtId="0" fontId="13" fillId="0" borderId="41" xfId="0" applyFont="1" applyBorder="1" applyAlignment="1" applyProtection="1">
      <alignment horizontal="left" vertical="center"/>
    </xf>
    <xf numFmtId="0" fontId="16" fillId="14" borderId="15" xfId="0" applyFont="1" applyFill="1" applyBorder="1" applyAlignment="1" applyProtection="1">
      <alignment horizontal="left" vertical="center"/>
      <protection locked="0"/>
    </xf>
    <xf numFmtId="166" fontId="16" fillId="14" borderId="9" xfId="20" applyNumberFormat="1" applyFont="1" applyFill="1" applyBorder="1" applyAlignment="1" applyProtection="1">
      <alignment horizontal="right" vertical="center"/>
      <protection locked="0"/>
    </xf>
    <xf numFmtId="166" fontId="16" fillId="14" borderId="7" xfId="20" applyNumberFormat="1" applyFont="1" applyFill="1" applyBorder="1" applyAlignment="1" applyProtection="1">
      <alignment horizontal="right" vertical="center"/>
      <protection locked="0"/>
    </xf>
    <xf numFmtId="0" fontId="13" fillId="0" borderId="18" xfId="0" applyFont="1" applyBorder="1" applyAlignment="1" applyProtection="1">
      <alignment horizontal="left" vertical="center"/>
    </xf>
    <xf numFmtId="0" fontId="13" fillId="0" borderId="9" xfId="0" applyFont="1" applyBorder="1" applyAlignment="1" applyProtection="1">
      <alignment horizontal="left" vertical="center"/>
    </xf>
    <xf numFmtId="0" fontId="16" fillId="14" borderId="3" xfId="0" applyFont="1" applyFill="1" applyBorder="1" applyAlignment="1" applyProtection="1">
      <alignment horizontal="left" vertical="center"/>
      <protection locked="0"/>
    </xf>
    <xf numFmtId="0" fontId="16" fillId="14" borderId="4" xfId="0" applyFont="1" applyFill="1" applyBorder="1" applyAlignment="1" applyProtection="1">
      <alignment horizontal="left" vertical="center"/>
      <protection locked="0"/>
    </xf>
    <xf numFmtId="0" fontId="16" fillId="14" borderId="15" xfId="0" applyFont="1" applyFill="1" applyBorder="1" applyAlignment="1" applyProtection="1">
      <alignment horizontal="left" vertical="center" shrinkToFit="1"/>
      <protection locked="0"/>
    </xf>
    <xf numFmtId="0" fontId="16" fillId="14" borderId="34" xfId="0" applyFont="1" applyFill="1" applyBorder="1" applyAlignment="1" applyProtection="1">
      <alignment horizontal="left" vertical="center" shrinkToFit="1"/>
      <protection locked="0"/>
    </xf>
    <xf numFmtId="0" fontId="13" fillId="0" borderId="28"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48" fillId="0" borderId="98" xfId="21" applyFont="1" applyBorder="1" applyAlignment="1">
      <alignment horizontal="left" vertical="center"/>
    </xf>
    <xf numFmtId="0" fontId="48" fillId="0" borderId="68" xfId="21" applyFont="1" applyBorder="1" applyAlignment="1">
      <alignment horizontal="left" vertical="center"/>
    </xf>
    <xf numFmtId="0" fontId="48" fillId="0" borderId="79" xfId="21" applyFont="1" applyBorder="1" applyAlignment="1">
      <alignment horizontal="left" vertical="center"/>
    </xf>
    <xf numFmtId="0" fontId="58" fillId="0" borderId="68" xfId="21" applyFont="1" applyBorder="1" applyAlignment="1">
      <alignment horizontal="center" vertical="center"/>
    </xf>
    <xf numFmtId="0" fontId="13" fillId="0" borderId="18"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0" fontId="15" fillId="10" borderId="64" xfId="0" applyFont="1" applyFill="1" applyBorder="1" applyAlignment="1" applyProtection="1">
      <alignment horizontal="center" vertical="center" wrapText="1"/>
    </xf>
    <xf numFmtId="0" fontId="15" fillId="10" borderId="66" xfId="0" applyFont="1" applyFill="1" applyBorder="1" applyAlignment="1" applyProtection="1">
      <alignment horizontal="center" vertical="center" wrapText="1"/>
    </xf>
    <xf numFmtId="0" fontId="15" fillId="10" borderId="67" xfId="0" applyFont="1" applyFill="1" applyBorder="1" applyAlignment="1" applyProtection="1">
      <alignment horizontal="center" vertical="center" wrapText="1"/>
    </xf>
    <xf numFmtId="0" fontId="13" fillId="0" borderId="15"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19" xfId="0" applyFont="1" applyFill="1" applyBorder="1" applyAlignment="1" applyProtection="1">
      <alignment horizontal="center" vertical="center" wrapText="1"/>
    </xf>
    <xf numFmtId="0" fontId="13" fillId="0" borderId="41" xfId="0" applyFont="1" applyFill="1" applyBorder="1" applyAlignment="1" applyProtection="1">
      <alignment horizontal="left" vertical="center"/>
    </xf>
    <xf numFmtId="0" fontId="31" fillId="14" borderId="31" xfId="0" applyFont="1" applyFill="1" applyBorder="1" applyAlignment="1" applyProtection="1">
      <alignment horizontal="left" vertical="top" wrapText="1"/>
      <protection locked="0"/>
    </xf>
    <xf numFmtId="0" fontId="31" fillId="14" borderId="41" xfId="0" applyFont="1" applyFill="1" applyBorder="1" applyAlignment="1" applyProtection="1">
      <alignment horizontal="left" vertical="top" wrapText="1"/>
      <protection locked="0"/>
    </xf>
    <xf numFmtId="0" fontId="31" fillId="14" borderId="30" xfId="0" applyFont="1" applyFill="1" applyBorder="1" applyAlignment="1" applyProtection="1">
      <alignment horizontal="left" vertical="top" wrapText="1"/>
      <protection locked="0"/>
    </xf>
    <xf numFmtId="167" fontId="16" fillId="14" borderId="15" xfId="0" applyNumberFormat="1" applyFont="1" applyFill="1" applyBorder="1" applyAlignment="1" applyProtection="1">
      <alignment horizontal="right" vertical="center"/>
      <protection locked="0"/>
    </xf>
    <xf numFmtId="167" fontId="16" fillId="14" borderId="34" xfId="0" applyNumberFormat="1" applyFont="1" applyFill="1" applyBorder="1" applyAlignment="1" applyProtection="1">
      <alignment horizontal="right" vertical="center"/>
      <protection locked="0"/>
    </xf>
    <xf numFmtId="4" fontId="16" fillId="14" borderId="9" xfId="0" applyNumberFormat="1" applyFont="1" applyFill="1" applyBorder="1" applyAlignment="1" applyProtection="1">
      <alignment horizontal="right" vertical="center"/>
      <protection locked="0"/>
    </xf>
    <xf numFmtId="4" fontId="16" fillId="14" borderId="7" xfId="0" applyNumberFormat="1" applyFont="1" applyFill="1" applyBorder="1" applyAlignment="1" applyProtection="1">
      <alignment horizontal="right" vertical="center"/>
      <protection locked="0"/>
    </xf>
    <xf numFmtId="0" fontId="16" fillId="14" borderId="47" xfId="0" applyFont="1" applyFill="1" applyBorder="1" applyAlignment="1" applyProtection="1">
      <alignment horizontal="left" vertical="top" wrapText="1"/>
      <protection locked="0"/>
    </xf>
    <xf numFmtId="0" fontId="16" fillId="14" borderId="30" xfId="0" applyFont="1" applyFill="1" applyBorder="1" applyAlignment="1" applyProtection="1">
      <alignment horizontal="left" vertical="top" wrapText="1"/>
      <protection locked="0"/>
    </xf>
    <xf numFmtId="0" fontId="16" fillId="14" borderId="25" xfId="0" applyFont="1" applyFill="1" applyBorder="1" applyAlignment="1" applyProtection="1">
      <alignment horizontal="left" vertical="top" wrapText="1"/>
      <protection locked="0"/>
    </xf>
    <xf numFmtId="10" fontId="16" fillId="14" borderId="15" xfId="19" applyNumberFormat="1" applyFont="1" applyFill="1" applyBorder="1" applyAlignment="1" applyProtection="1">
      <alignment horizontal="center" vertical="center"/>
      <protection locked="0"/>
    </xf>
    <xf numFmtId="10" fontId="16" fillId="14" borderId="34" xfId="19" applyNumberFormat="1" applyFont="1" applyFill="1" applyBorder="1" applyAlignment="1" applyProtection="1">
      <alignment horizontal="center" vertical="center"/>
      <protection locked="0"/>
    </xf>
    <xf numFmtId="10" fontId="16" fillId="14" borderId="0" xfId="19" applyNumberFormat="1" applyFont="1" applyFill="1" applyBorder="1" applyAlignment="1" applyProtection="1">
      <alignment horizontal="center" vertical="center"/>
      <protection locked="0"/>
    </xf>
    <xf numFmtId="10" fontId="16" fillId="14" borderId="39" xfId="19" applyNumberFormat="1" applyFont="1" applyFill="1" applyBorder="1" applyAlignment="1" applyProtection="1">
      <alignment horizontal="center" vertical="center"/>
      <protection locked="0"/>
    </xf>
    <xf numFmtId="10" fontId="16" fillId="14" borderId="19" xfId="19" applyNumberFormat="1" applyFont="1" applyFill="1" applyBorder="1" applyAlignment="1" applyProtection="1">
      <alignment horizontal="center" vertical="center"/>
      <protection locked="0"/>
    </xf>
    <xf numFmtId="10" fontId="16" fillId="14" borderId="16" xfId="19" applyNumberFormat="1" applyFont="1" applyFill="1" applyBorder="1" applyAlignment="1" applyProtection="1">
      <alignment horizontal="center" vertical="center"/>
      <protection locked="0"/>
    </xf>
    <xf numFmtId="0" fontId="13" fillId="0" borderId="0" xfId="0" applyFont="1" applyBorder="1" applyAlignment="1" applyProtection="1">
      <alignment horizontal="left" vertical="top" wrapText="1"/>
    </xf>
    <xf numFmtId="0" fontId="13" fillId="0" borderId="39" xfId="0" applyFont="1" applyBorder="1" applyAlignment="1" applyProtection="1">
      <alignment horizontal="left" vertical="top" wrapText="1"/>
    </xf>
    <xf numFmtId="0" fontId="13" fillId="0" borderId="19" xfId="0" applyFont="1" applyBorder="1" applyAlignment="1" applyProtection="1">
      <alignment horizontal="left" vertical="top" wrapText="1"/>
    </xf>
    <xf numFmtId="0" fontId="13" fillId="0" borderId="16" xfId="0" applyFont="1" applyBorder="1" applyAlignment="1" applyProtection="1">
      <alignment horizontal="left" vertical="top" wrapText="1"/>
    </xf>
    <xf numFmtId="0" fontId="58" fillId="0" borderId="78" xfId="21" applyFont="1" applyBorder="1" applyAlignment="1">
      <alignment horizontal="center" vertical="center"/>
    </xf>
    <xf numFmtId="0" fontId="29" fillId="0" borderId="68" xfId="0" applyFont="1" applyBorder="1" applyAlignment="1" applyProtection="1">
      <alignment horizontal="center" vertical="center"/>
    </xf>
    <xf numFmtId="0" fontId="29" fillId="0" borderId="79" xfId="0" applyFont="1" applyBorder="1" applyAlignment="1" applyProtection="1">
      <alignment horizontal="center" vertical="center"/>
    </xf>
    <xf numFmtId="0" fontId="48" fillId="0" borderId="90" xfId="21" applyFont="1" applyBorder="1" applyAlignment="1">
      <alignment horizontal="left" vertical="center"/>
    </xf>
    <xf numFmtId="0" fontId="48" fillId="0" borderId="91" xfId="21" applyFont="1" applyBorder="1" applyAlignment="1">
      <alignment horizontal="left" vertical="center"/>
    </xf>
    <xf numFmtId="0" fontId="48" fillId="0" borderId="92" xfId="21" applyFont="1" applyBorder="1" applyAlignment="1">
      <alignment horizontal="left" vertical="center"/>
    </xf>
    <xf numFmtId="0" fontId="31" fillId="14" borderId="80" xfId="0" applyFont="1" applyFill="1" applyBorder="1" applyAlignment="1" applyProtection="1">
      <alignment horizontal="left" vertical="center" shrinkToFit="1"/>
      <protection locked="0"/>
    </xf>
    <xf numFmtId="0" fontId="31" fillId="14" borderId="72" xfId="0" applyFont="1" applyFill="1" applyBorder="1" applyAlignment="1" applyProtection="1">
      <alignment horizontal="left" vertical="center" shrinkToFit="1"/>
      <protection locked="0"/>
    </xf>
    <xf numFmtId="0" fontId="31" fillId="14" borderId="69" xfId="0" applyFont="1" applyFill="1" applyBorder="1" applyAlignment="1" applyProtection="1">
      <alignment horizontal="left" vertical="center" shrinkToFit="1"/>
      <protection locked="0"/>
    </xf>
    <xf numFmtId="0" fontId="31" fillId="14" borderId="82" xfId="0" applyFont="1" applyFill="1" applyBorder="1" applyAlignment="1" applyProtection="1">
      <alignment horizontal="left" vertical="center" shrinkToFit="1"/>
      <protection locked="0"/>
    </xf>
    <xf numFmtId="0" fontId="48" fillId="0" borderId="71" xfId="21" applyFont="1" applyBorder="1" applyAlignment="1">
      <alignment horizontal="left" vertical="center"/>
    </xf>
    <xf numFmtId="0" fontId="48" fillId="0" borderId="70" xfId="21" applyFont="1" applyBorder="1" applyAlignment="1">
      <alignment horizontal="left" vertical="center"/>
    </xf>
    <xf numFmtId="0" fontId="48" fillId="0" borderId="77" xfId="21" applyFont="1" applyBorder="1" applyAlignment="1">
      <alignment horizontal="left" vertical="center"/>
    </xf>
    <xf numFmtId="0" fontId="31" fillId="14" borderId="73" xfId="0" applyFont="1" applyFill="1" applyBorder="1" applyAlignment="1" applyProtection="1">
      <alignment horizontal="center" vertical="center"/>
      <protection locked="0"/>
    </xf>
    <xf numFmtId="0" fontId="31" fillId="14" borderId="72" xfId="0" applyFont="1" applyFill="1" applyBorder="1" applyAlignment="1" applyProtection="1">
      <alignment horizontal="center" vertical="center"/>
      <protection locked="0"/>
    </xf>
    <xf numFmtId="0" fontId="31" fillId="14" borderId="81" xfId="0" applyFont="1" applyFill="1" applyBorder="1" applyAlignment="1" applyProtection="1">
      <alignment horizontal="center" vertical="center"/>
      <protection locked="0"/>
    </xf>
    <xf numFmtId="0" fontId="31" fillId="14" borderId="94" xfId="0" applyFont="1" applyFill="1" applyBorder="1" applyAlignment="1" applyProtection="1">
      <alignment horizontal="left" vertical="center"/>
      <protection locked="0"/>
    </xf>
    <xf numFmtId="0" fontId="31" fillId="14" borderId="95" xfId="0" applyFont="1" applyFill="1" applyBorder="1" applyAlignment="1" applyProtection="1">
      <alignment horizontal="left" vertical="center"/>
      <protection locked="0"/>
    </xf>
    <xf numFmtId="166" fontId="16" fillId="14" borderId="96" xfId="20" applyNumberFormat="1" applyFont="1" applyFill="1" applyBorder="1" applyAlignment="1" applyProtection="1">
      <alignment horizontal="center" vertical="center"/>
      <protection locked="0"/>
    </xf>
    <xf numFmtId="166" fontId="16" fillId="14" borderId="95" xfId="20" applyNumberFormat="1" applyFont="1" applyFill="1" applyBorder="1" applyAlignment="1" applyProtection="1">
      <alignment horizontal="center" vertical="center"/>
      <protection locked="0"/>
    </xf>
    <xf numFmtId="0" fontId="31" fillId="14" borderId="96" xfId="0" applyFont="1" applyFill="1" applyBorder="1" applyAlignment="1" applyProtection="1">
      <alignment horizontal="center" vertical="center"/>
      <protection locked="0"/>
    </xf>
    <xf numFmtId="0" fontId="31" fillId="14" borderId="94" xfId="0" applyFont="1" applyFill="1" applyBorder="1" applyAlignment="1" applyProtection="1">
      <alignment horizontal="center" vertical="center"/>
      <protection locked="0"/>
    </xf>
    <xf numFmtId="0" fontId="31" fillId="14" borderId="97" xfId="0" applyFont="1" applyFill="1" applyBorder="1" applyAlignment="1" applyProtection="1">
      <alignment horizontal="center" vertical="center"/>
      <protection locked="0"/>
    </xf>
    <xf numFmtId="0" fontId="48" fillId="0" borderId="86" xfId="21" applyFont="1" applyBorder="1" applyAlignment="1">
      <alignment horizontal="left" vertical="center"/>
    </xf>
    <xf numFmtId="0" fontId="48" fillId="0" borderId="87" xfId="21" applyFont="1" applyBorder="1" applyAlignment="1">
      <alignment horizontal="left" vertical="center"/>
    </xf>
    <xf numFmtId="0" fontId="48" fillId="0" borderId="88" xfId="21" applyFont="1" applyBorder="1" applyAlignment="1">
      <alignment horizontal="left" vertical="center"/>
    </xf>
    <xf numFmtId="0" fontId="13" fillId="0" borderId="0" xfId="0" applyFont="1" applyFill="1" applyBorder="1" applyAlignment="1" applyProtection="1">
      <alignment horizontal="center" vertical="center"/>
    </xf>
    <xf numFmtId="0" fontId="13" fillId="0" borderId="47" xfId="0" applyFont="1" applyFill="1" applyBorder="1" applyAlignment="1" applyProtection="1">
      <alignment horizontal="left" vertical="center"/>
    </xf>
    <xf numFmtId="0" fontId="16" fillId="14" borderId="41" xfId="0" applyFont="1" applyFill="1" applyBorder="1" applyAlignment="1" applyProtection="1">
      <alignment horizontal="left" vertical="top"/>
      <protection locked="0"/>
    </xf>
    <xf numFmtId="0" fontId="16" fillId="14" borderId="0" xfId="0" applyFont="1" applyFill="1" applyBorder="1" applyAlignment="1" applyProtection="1">
      <alignment horizontal="left" vertical="top"/>
      <protection locked="0"/>
    </xf>
    <xf numFmtId="0" fontId="16" fillId="14" borderId="39" xfId="0" applyFont="1" applyFill="1" applyBorder="1" applyAlignment="1" applyProtection="1">
      <alignment horizontal="left" vertical="top"/>
      <protection locked="0"/>
    </xf>
    <xf numFmtId="0" fontId="16" fillId="14" borderId="14" xfId="0" applyFont="1" applyFill="1" applyBorder="1" applyAlignment="1" applyProtection="1">
      <alignment horizontal="left" vertical="top"/>
      <protection locked="0"/>
    </xf>
    <xf numFmtId="0" fontId="16" fillId="14" borderId="38" xfId="0" applyFont="1" applyFill="1" applyBorder="1" applyAlignment="1" applyProtection="1">
      <alignment horizontal="left" vertical="top"/>
      <protection locked="0"/>
    </xf>
    <xf numFmtId="0" fontId="16" fillId="14" borderId="40" xfId="0" applyFont="1" applyFill="1" applyBorder="1" applyAlignment="1" applyProtection="1">
      <alignment horizontal="left" vertical="top"/>
      <protection locked="0"/>
    </xf>
    <xf numFmtId="0" fontId="13" fillId="0" borderId="41" xfId="0" applyFont="1" applyFill="1" applyBorder="1" applyAlignment="1" applyProtection="1">
      <alignment horizontal="right" vertical="center"/>
    </xf>
    <xf numFmtId="0" fontId="13" fillId="0" borderId="0" xfId="0" applyFont="1" applyFill="1" applyBorder="1" applyAlignment="1" applyProtection="1">
      <alignment horizontal="right" vertical="center"/>
    </xf>
    <xf numFmtId="0" fontId="13" fillId="0" borderId="0" xfId="0" applyFont="1" applyAlignment="1">
      <alignment horizontal="right" vertical="center"/>
    </xf>
    <xf numFmtId="0" fontId="13" fillId="0" borderId="5"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6" xfId="0" applyFont="1" applyFill="1" applyBorder="1" applyAlignment="1" applyProtection="1">
      <alignment horizontal="center" vertical="center"/>
    </xf>
    <xf numFmtId="0" fontId="14" fillId="11" borderId="45" xfId="0" applyFont="1" applyFill="1" applyBorder="1" applyAlignment="1" applyProtection="1">
      <alignment horizontal="center" vertical="center"/>
    </xf>
    <xf numFmtId="0" fontId="14" fillId="11" borderId="20" xfId="0" applyFont="1" applyFill="1" applyBorder="1" applyAlignment="1" applyProtection="1">
      <alignment horizontal="center" vertical="center"/>
    </xf>
    <xf numFmtId="0" fontId="14" fillId="11" borderId="21" xfId="0" applyFont="1" applyFill="1" applyBorder="1" applyAlignment="1" applyProtection="1">
      <alignment horizontal="center" vertical="center"/>
    </xf>
    <xf numFmtId="0" fontId="20" fillId="11" borderId="45" xfId="0" applyFont="1" applyFill="1" applyBorder="1" applyAlignment="1" applyProtection="1">
      <alignment horizontal="center" vertical="center"/>
    </xf>
    <xf numFmtId="0" fontId="20" fillId="11" borderId="21" xfId="0" applyFont="1" applyFill="1" applyBorder="1" applyAlignment="1" applyProtection="1">
      <alignment horizontal="center" vertical="center"/>
    </xf>
    <xf numFmtId="0" fontId="13" fillId="0" borderId="15" xfId="0" applyFont="1" applyFill="1" applyBorder="1" applyAlignment="1" applyProtection="1">
      <alignment horizontal="right" vertical="center"/>
    </xf>
    <xf numFmtId="0" fontId="68" fillId="0" borderId="45" xfId="0" applyFont="1" applyBorder="1" applyAlignment="1" applyProtection="1">
      <alignment horizontal="center" vertical="center" wrapText="1"/>
    </xf>
    <xf numFmtId="0" fontId="68" fillId="0" borderId="20" xfId="0" applyFont="1" applyBorder="1" applyAlignment="1" applyProtection="1">
      <alignment horizontal="center" vertical="center" wrapText="1"/>
    </xf>
    <xf numFmtId="0" fontId="68" fillId="0" borderId="21" xfId="0" applyFont="1" applyBorder="1" applyAlignment="1" applyProtection="1">
      <alignment horizontal="center" vertical="center" wrapText="1"/>
    </xf>
    <xf numFmtId="0" fontId="68" fillId="0" borderId="41" xfId="0" applyFont="1" applyBorder="1" applyAlignment="1" applyProtection="1">
      <alignment horizontal="center" vertical="center" wrapText="1"/>
    </xf>
    <xf numFmtId="0" fontId="68" fillId="0" borderId="0" xfId="0" applyFont="1" applyBorder="1" applyAlignment="1" applyProtection="1">
      <alignment horizontal="center" vertical="center" wrapText="1"/>
    </xf>
    <xf numFmtId="0" fontId="68" fillId="0" borderId="39" xfId="0" applyFont="1" applyBorder="1" applyAlignment="1" applyProtection="1">
      <alignment horizontal="center" vertical="center" wrapText="1"/>
    </xf>
    <xf numFmtId="0" fontId="65" fillId="0" borderId="31" xfId="0" applyFont="1" applyBorder="1" applyAlignment="1" applyProtection="1">
      <alignment horizontal="center" vertical="center"/>
    </xf>
    <xf numFmtId="0" fontId="65" fillId="0" borderId="15" xfId="0" applyFont="1" applyBorder="1" applyAlignment="1" applyProtection="1">
      <alignment horizontal="center" vertical="center"/>
    </xf>
    <xf numFmtId="0" fontId="65" fillId="0" borderId="46" xfId="0" applyFont="1" applyBorder="1" applyAlignment="1" applyProtection="1">
      <alignment horizontal="center" vertical="center"/>
    </xf>
    <xf numFmtId="0" fontId="65" fillId="0" borderId="41" xfId="0" applyFont="1" applyBorder="1" applyAlignment="1" applyProtection="1">
      <alignment horizontal="center" vertical="center"/>
    </xf>
    <xf numFmtId="0" fontId="65" fillId="0" borderId="0" xfId="0" applyFont="1" applyBorder="1" applyAlignment="1" applyProtection="1">
      <alignment horizontal="center" vertical="center"/>
    </xf>
    <xf numFmtId="0" fontId="65" fillId="0" borderId="47" xfId="0" applyFont="1" applyBorder="1" applyAlignment="1" applyProtection="1">
      <alignment horizontal="center" vertical="center"/>
    </xf>
    <xf numFmtId="0" fontId="65" fillId="0" borderId="14" xfId="0" applyFont="1" applyBorder="1" applyAlignment="1" applyProtection="1">
      <alignment horizontal="center" vertical="center"/>
    </xf>
    <xf numFmtId="0" fontId="65" fillId="0" borderId="38" xfId="0" applyFont="1" applyBorder="1" applyAlignment="1" applyProtection="1">
      <alignment horizontal="center" vertical="center"/>
    </xf>
    <xf numFmtId="0" fontId="65" fillId="0" borderId="49" xfId="0" applyFont="1" applyBorder="1" applyAlignment="1" applyProtection="1">
      <alignment horizontal="center" vertical="center"/>
    </xf>
    <xf numFmtId="0" fontId="66" fillId="0" borderId="35" xfId="0" applyFont="1" applyBorder="1" applyAlignment="1" applyProtection="1">
      <alignment horizontal="center" vertical="center" wrapText="1"/>
    </xf>
    <xf numFmtId="0" fontId="66" fillId="0" borderId="15" xfId="0" applyFont="1" applyBorder="1" applyAlignment="1" applyProtection="1">
      <alignment horizontal="center" vertical="center" wrapText="1"/>
    </xf>
    <xf numFmtId="0" fontId="66" fillId="0" borderId="34" xfId="0" applyFont="1" applyBorder="1" applyAlignment="1" applyProtection="1">
      <alignment horizontal="center" vertical="center" wrapText="1"/>
    </xf>
    <xf numFmtId="0" fontId="66" fillId="0" borderId="37" xfId="0" applyFont="1" applyBorder="1" applyAlignment="1" applyProtection="1">
      <alignment horizontal="center" vertical="center" wrapText="1"/>
    </xf>
    <xf numFmtId="0" fontId="66" fillId="0" borderId="0" xfId="0" applyFont="1" applyBorder="1" applyAlignment="1" applyProtection="1">
      <alignment horizontal="center" vertical="center" wrapText="1"/>
    </xf>
    <xf numFmtId="0" fontId="66" fillId="0" borderId="39" xfId="0" applyFont="1" applyBorder="1" applyAlignment="1" applyProtection="1">
      <alignment horizontal="center" vertical="center" wrapText="1"/>
    </xf>
    <xf numFmtId="0" fontId="66" fillId="0" borderId="56" xfId="0" applyFont="1" applyBorder="1" applyAlignment="1" applyProtection="1">
      <alignment horizontal="center" vertical="center" wrapText="1"/>
    </xf>
    <xf numFmtId="0" fontId="66" fillId="0" borderId="38" xfId="0" applyFont="1" applyBorder="1" applyAlignment="1" applyProtection="1">
      <alignment horizontal="center" vertical="center" wrapText="1"/>
    </xf>
    <xf numFmtId="0" fontId="66" fillId="0" borderId="40" xfId="0" applyFont="1" applyBorder="1" applyAlignment="1" applyProtection="1">
      <alignment horizontal="center" vertical="center" wrapText="1"/>
    </xf>
    <xf numFmtId="0" fontId="13" fillId="14" borderId="35" xfId="0" applyFont="1" applyFill="1" applyBorder="1" applyAlignment="1" applyProtection="1">
      <alignment horizontal="center" vertical="center"/>
    </xf>
    <xf numFmtId="0" fontId="13" fillId="14" borderId="34" xfId="0" applyFont="1" applyFill="1" applyBorder="1" applyAlignment="1" applyProtection="1">
      <alignment horizontal="center" vertical="center"/>
    </xf>
    <xf numFmtId="0" fontId="13" fillId="14" borderId="37" xfId="0" applyFont="1" applyFill="1" applyBorder="1" applyAlignment="1" applyProtection="1">
      <alignment horizontal="center" vertical="center"/>
    </xf>
    <xf numFmtId="0" fontId="13" fillId="14" borderId="39" xfId="0" applyFont="1" applyFill="1" applyBorder="1" applyAlignment="1" applyProtection="1">
      <alignment horizontal="center" vertical="center"/>
    </xf>
    <xf numFmtId="0" fontId="30" fillId="0" borderId="0" xfId="0" applyFont="1" applyFill="1" applyBorder="1" applyAlignment="1" applyProtection="1">
      <alignment horizontal="left" vertical="center"/>
    </xf>
    <xf numFmtId="0" fontId="30" fillId="0" borderId="47" xfId="0" applyFont="1" applyFill="1" applyBorder="1" applyAlignment="1" applyProtection="1">
      <alignment horizontal="left" vertical="center"/>
    </xf>
    <xf numFmtId="0" fontId="30" fillId="0" borderId="0" xfId="0" applyFont="1" applyFill="1" applyBorder="1" applyAlignment="1" applyProtection="1">
      <alignment horizontal="left" vertical="center" wrapText="1"/>
    </xf>
    <xf numFmtId="0" fontId="30" fillId="0" borderId="47" xfId="0" applyFont="1" applyFill="1" applyBorder="1" applyAlignment="1" applyProtection="1">
      <alignment horizontal="left" vertical="center" wrapText="1"/>
    </xf>
    <xf numFmtId="0" fontId="28" fillId="0" borderId="0" xfId="0" applyFont="1" applyFill="1" applyBorder="1" applyAlignment="1" applyProtection="1">
      <alignment horizontal="left" vertical="center" wrapText="1"/>
    </xf>
    <xf numFmtId="0" fontId="28" fillId="0" borderId="47" xfId="0" applyFont="1" applyFill="1" applyBorder="1" applyAlignment="1" applyProtection="1">
      <alignment horizontal="left" vertical="center" wrapText="1"/>
    </xf>
    <xf numFmtId="0" fontId="30" fillId="0" borderId="9" xfId="0" applyFont="1" applyBorder="1" applyAlignment="1" applyProtection="1">
      <alignment horizontal="left" vertical="center"/>
    </xf>
    <xf numFmtId="0" fontId="28" fillId="14" borderId="5" xfId="0" applyFont="1" applyFill="1" applyBorder="1" applyAlignment="1" applyProtection="1">
      <alignment horizontal="center" vertical="center"/>
    </xf>
    <xf numFmtId="0" fontId="28" fillId="14" borderId="7" xfId="0" applyFont="1" applyFill="1" applyBorder="1" applyAlignment="1" applyProtection="1">
      <alignment horizontal="center" vertical="center"/>
    </xf>
    <xf numFmtId="0" fontId="30" fillId="0" borderId="19" xfId="0" applyFont="1" applyFill="1" applyBorder="1" applyAlignment="1" applyProtection="1">
      <alignment horizontal="left" vertical="center"/>
    </xf>
    <xf numFmtId="0" fontId="30" fillId="0" borderId="25" xfId="0" applyFont="1" applyFill="1" applyBorder="1" applyAlignment="1" applyProtection="1">
      <alignment horizontal="left" vertical="center"/>
    </xf>
    <xf numFmtId="0" fontId="13" fillId="0" borderId="6" xfId="0" applyFont="1" applyBorder="1" applyAlignment="1" applyProtection="1">
      <alignment horizontal="left" vertical="center"/>
    </xf>
    <xf numFmtId="0" fontId="13" fillId="0" borderId="8" xfId="0" applyFont="1" applyBorder="1" applyAlignment="1" applyProtection="1">
      <alignment horizontal="left" vertical="center"/>
    </xf>
    <xf numFmtId="0" fontId="13" fillId="0" borderId="46" xfId="0" applyFont="1" applyFill="1" applyBorder="1" applyAlignment="1" applyProtection="1">
      <alignment horizontal="left" vertical="center"/>
    </xf>
    <xf numFmtId="0" fontId="13" fillId="0" borderId="10" xfId="0" applyFont="1" applyBorder="1" applyAlignment="1" applyProtection="1">
      <alignment horizontal="left" vertical="center" wrapText="1"/>
    </xf>
    <xf numFmtId="0" fontId="13" fillId="0" borderId="10" xfId="0" applyFont="1" applyBorder="1" applyAlignment="1" applyProtection="1">
      <alignment horizontal="left" vertical="center"/>
    </xf>
    <xf numFmtId="0" fontId="13" fillId="0" borderId="51" xfId="0" applyFont="1" applyBorder="1" applyAlignment="1" applyProtection="1">
      <alignment horizontal="left" vertical="center"/>
    </xf>
    <xf numFmtId="0" fontId="28" fillId="14" borderId="13" xfId="0" applyFont="1" applyFill="1" applyBorder="1" applyAlignment="1" applyProtection="1">
      <alignment horizontal="center" vertical="center"/>
    </xf>
    <xf numFmtId="0" fontId="28" fillId="14" borderId="11" xfId="0" applyFont="1" applyFill="1" applyBorder="1" applyAlignment="1" applyProtection="1">
      <alignment horizontal="center" vertical="center"/>
    </xf>
    <xf numFmtId="0" fontId="13" fillId="0" borderId="6" xfId="0" applyFont="1" applyFill="1" applyBorder="1" applyAlignment="1" applyProtection="1">
      <alignment horizontal="left" vertical="center"/>
    </xf>
    <xf numFmtId="0" fontId="13" fillId="0" borderId="8" xfId="0" applyFont="1" applyFill="1" applyBorder="1" applyAlignment="1" applyProtection="1">
      <alignment horizontal="left" vertical="center"/>
    </xf>
    <xf numFmtId="0" fontId="13" fillId="0" borderId="36" xfId="0" applyFont="1" applyFill="1" applyBorder="1" applyAlignment="1" applyProtection="1">
      <alignment horizontal="left" vertical="center"/>
    </xf>
    <xf numFmtId="0" fontId="13" fillId="0" borderId="41"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13" fillId="0" borderId="39" xfId="0" applyFont="1" applyFill="1" applyBorder="1" applyAlignment="1" applyProtection="1">
      <alignment horizontal="left" vertical="top" wrapText="1"/>
    </xf>
    <xf numFmtId="0" fontId="59" fillId="0" borderId="35" xfId="0" applyFont="1" applyBorder="1" applyAlignment="1" applyProtection="1">
      <alignment horizontal="center" vertical="center" wrapText="1"/>
    </xf>
    <xf numFmtId="0" fontId="59" fillId="0" borderId="15" xfId="0" applyFont="1" applyBorder="1" applyAlignment="1" applyProtection="1">
      <alignment horizontal="center" vertical="center" wrapText="1"/>
    </xf>
    <xf numFmtId="0" fontId="59" fillId="0" borderId="34" xfId="0" applyFont="1" applyBorder="1" applyAlignment="1" applyProtection="1">
      <alignment horizontal="center" vertical="center" wrapText="1"/>
    </xf>
    <xf numFmtId="0" fontId="59" fillId="0" borderId="29" xfId="0" applyFont="1" applyBorder="1" applyAlignment="1" applyProtection="1">
      <alignment horizontal="center" vertical="center" wrapText="1"/>
    </xf>
    <xf numFmtId="0" fontId="59" fillId="0" borderId="19" xfId="0" applyFont="1" applyBorder="1" applyAlignment="1" applyProtection="1">
      <alignment horizontal="center" vertical="center" wrapText="1"/>
    </xf>
    <xf numFmtId="0" fontId="59" fillId="0" borderId="16" xfId="0" applyFont="1" applyBorder="1" applyAlignment="1" applyProtection="1">
      <alignment horizontal="center" vertical="center" wrapText="1"/>
    </xf>
    <xf numFmtId="0" fontId="13" fillId="0" borderId="46"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0" borderId="47" xfId="0" applyFont="1" applyBorder="1" applyAlignment="1" applyProtection="1">
      <alignment horizontal="left" vertical="center"/>
    </xf>
    <xf numFmtId="0" fontId="15" fillId="0" borderId="41" xfId="0" applyFont="1" applyBorder="1" applyAlignment="1" applyProtection="1">
      <alignment horizontal="left" vertical="top" wrapText="1"/>
    </xf>
    <xf numFmtId="0" fontId="15" fillId="0" borderId="0" xfId="0" applyFont="1" applyBorder="1" applyAlignment="1" applyProtection="1">
      <alignment horizontal="left" vertical="top" wrapText="1"/>
    </xf>
    <xf numFmtId="0" fontId="15" fillId="0" borderId="47" xfId="0" applyFont="1" applyBorder="1" applyAlignment="1" applyProtection="1">
      <alignment horizontal="left" vertical="top" wrapText="1"/>
    </xf>
    <xf numFmtId="0" fontId="15" fillId="0" borderId="30" xfId="0" applyFont="1" applyBorder="1" applyAlignment="1" applyProtection="1">
      <alignment horizontal="left" vertical="top" wrapText="1"/>
    </xf>
    <xf numFmtId="0" fontId="15" fillId="0" borderId="19" xfId="0" applyFont="1" applyBorder="1" applyAlignment="1" applyProtection="1">
      <alignment horizontal="left" vertical="top" wrapText="1"/>
    </xf>
    <xf numFmtId="0" fontId="15" fillId="0" borderId="25" xfId="0" applyFont="1" applyBorder="1" applyAlignment="1" applyProtection="1">
      <alignment horizontal="left" vertical="top" wrapText="1"/>
    </xf>
    <xf numFmtId="0" fontId="13" fillId="14" borderId="29" xfId="0" applyFont="1" applyFill="1" applyBorder="1" applyAlignment="1" applyProtection="1">
      <alignment horizontal="center" vertical="center"/>
    </xf>
    <xf numFmtId="0" fontId="13" fillId="14" borderId="16" xfId="0" applyFont="1" applyFill="1" applyBorder="1" applyAlignment="1" applyProtection="1">
      <alignment horizontal="center" vertical="center"/>
    </xf>
    <xf numFmtId="0" fontId="13" fillId="0" borderId="8" xfId="0" applyFont="1" applyFill="1" applyBorder="1" applyAlignment="1" applyProtection="1">
      <alignment horizontal="center" vertical="center"/>
    </xf>
    <xf numFmtId="0" fontId="15" fillId="0" borderId="29" xfId="0" applyFont="1" applyFill="1" applyBorder="1" applyAlignment="1" applyProtection="1">
      <alignment horizontal="center"/>
    </xf>
    <xf numFmtId="0" fontId="15" fillId="0" borderId="19" xfId="0" applyFont="1" applyFill="1" applyBorder="1" applyAlignment="1" applyProtection="1">
      <alignment horizontal="center"/>
    </xf>
    <xf numFmtId="0" fontId="15" fillId="0" borderId="25" xfId="0" applyFont="1" applyFill="1" applyBorder="1" applyAlignment="1" applyProtection="1">
      <alignment horizontal="center"/>
    </xf>
    <xf numFmtId="0" fontId="15" fillId="0" borderId="29" xfId="0" applyFont="1" applyFill="1" applyBorder="1" applyAlignment="1" applyProtection="1">
      <alignment horizontal="center" vertical="center" wrapText="1"/>
    </xf>
    <xf numFmtId="0" fontId="15" fillId="0" borderId="19" xfId="0" applyFont="1" applyFill="1" applyBorder="1" applyAlignment="1" applyProtection="1">
      <alignment horizontal="center" vertical="center" wrapText="1"/>
    </xf>
    <xf numFmtId="0" fontId="15" fillId="0" borderId="25" xfId="0" applyFont="1" applyFill="1" applyBorder="1" applyAlignment="1" applyProtection="1">
      <alignment horizontal="center" vertical="center" wrapText="1"/>
    </xf>
    <xf numFmtId="0" fontId="28" fillId="10" borderId="8" xfId="0" applyFont="1" applyFill="1" applyBorder="1" applyAlignment="1" applyProtection="1">
      <alignment horizontal="center" vertical="center"/>
    </xf>
    <xf numFmtId="0" fontId="54" fillId="0" borderId="8" xfId="0" applyFont="1" applyFill="1" applyBorder="1" applyAlignment="1">
      <alignment horizontal="left" vertical="center"/>
    </xf>
    <xf numFmtId="0" fontId="28" fillId="10" borderId="8" xfId="0" applyFont="1" applyFill="1" applyBorder="1" applyAlignment="1" applyProtection="1">
      <alignment horizontal="center"/>
    </xf>
    <xf numFmtId="44" fontId="23" fillId="0" borderId="42" xfId="18" applyFont="1" applyFill="1" applyBorder="1" applyAlignment="1" applyProtection="1">
      <alignment horizontal="center" vertical="center"/>
    </xf>
    <xf numFmtId="44" fontId="23" fillId="0" borderId="44" xfId="18" applyFont="1" applyFill="1" applyBorder="1" applyAlignment="1" applyProtection="1">
      <alignment horizontal="center" vertical="center"/>
    </xf>
    <xf numFmtId="0" fontId="25" fillId="10" borderId="65" xfId="0" applyFont="1" applyFill="1" applyBorder="1" applyAlignment="1">
      <alignment horizontal="center" vertical="center" textRotation="90" wrapText="1"/>
    </xf>
    <xf numFmtId="0" fontId="25" fillId="10" borderId="53" xfId="0" applyFont="1" applyFill="1" applyBorder="1" applyAlignment="1">
      <alignment horizontal="center" vertical="center" textRotation="90" wrapText="1"/>
    </xf>
    <xf numFmtId="0" fontId="25" fillId="10" borderId="33" xfId="0" applyFont="1" applyFill="1" applyBorder="1" applyAlignment="1">
      <alignment horizontal="center" vertical="center" textRotation="90" wrapText="1"/>
    </xf>
    <xf numFmtId="0" fontId="25" fillId="10" borderId="32" xfId="0" applyFont="1" applyFill="1" applyBorder="1" applyAlignment="1">
      <alignment horizontal="center" vertical="center" wrapText="1"/>
    </xf>
    <xf numFmtId="0" fontId="25" fillId="10" borderId="8" xfId="0" applyFont="1" applyFill="1" applyBorder="1" applyAlignment="1">
      <alignment horizontal="center" vertical="center" wrapText="1"/>
    </xf>
    <xf numFmtId="44" fontId="28" fillId="0" borderId="5" xfId="18" applyFont="1" applyFill="1" applyBorder="1" applyAlignment="1" applyProtection="1">
      <alignment horizontal="center" vertical="center"/>
    </xf>
    <xf numFmtId="44" fontId="28" fillId="0" borderId="9" xfId="18" applyFont="1" applyFill="1" applyBorder="1" applyAlignment="1" applyProtection="1">
      <alignment horizontal="center" vertical="center"/>
    </xf>
    <xf numFmtId="44" fontId="28" fillId="0" borderId="6" xfId="18" applyFont="1" applyFill="1" applyBorder="1" applyAlignment="1" applyProtection="1">
      <alignment horizontal="center" vertical="center"/>
    </xf>
    <xf numFmtId="0" fontId="25" fillId="10" borderId="50" xfId="0" applyFont="1" applyFill="1" applyBorder="1" applyAlignment="1">
      <alignment horizontal="center" vertical="center" wrapText="1"/>
    </xf>
    <xf numFmtId="0" fontId="25" fillId="10" borderId="26" xfId="0" applyFont="1" applyFill="1" applyBorder="1" applyAlignment="1">
      <alignment horizontal="center" vertical="center" wrapText="1"/>
    </xf>
    <xf numFmtId="44" fontId="28" fillId="0" borderId="8" xfId="18" applyFont="1" applyFill="1" applyBorder="1" applyAlignment="1" applyProtection="1">
      <alignment horizontal="center" vertical="center"/>
    </xf>
    <xf numFmtId="44" fontId="28" fillId="0" borderId="26" xfId="18" applyFont="1" applyFill="1" applyBorder="1" applyAlignment="1" applyProtection="1">
      <alignment horizontal="center" vertical="center"/>
    </xf>
    <xf numFmtId="0" fontId="23" fillId="0" borderId="42" xfId="0" applyFont="1" applyFill="1" applyBorder="1" applyAlignment="1">
      <alignment horizontal="center" vertical="center"/>
    </xf>
    <xf numFmtId="44" fontId="23" fillId="0" borderId="13" xfId="18" applyFont="1" applyFill="1" applyBorder="1" applyAlignment="1" applyProtection="1">
      <alignment horizontal="center" vertical="center"/>
    </xf>
    <xf numFmtId="44" fontId="23" fillId="0" borderId="10" xfId="18" applyFont="1" applyFill="1" applyBorder="1" applyAlignment="1" applyProtection="1">
      <alignment horizontal="center" vertical="center"/>
    </xf>
    <xf numFmtId="44" fontId="23" fillId="0" borderId="51" xfId="18" applyFont="1" applyFill="1" applyBorder="1" applyAlignment="1" applyProtection="1">
      <alignment horizontal="center" vertical="center"/>
    </xf>
    <xf numFmtId="43" fontId="23" fillId="0" borderId="42" xfId="20" applyFont="1" applyFill="1" applyBorder="1" applyAlignment="1" applyProtection="1">
      <alignment horizontal="center" vertical="center" shrinkToFit="1"/>
    </xf>
    <xf numFmtId="44" fontId="23" fillId="0" borderId="42" xfId="18" applyFont="1" applyFill="1" applyBorder="1" applyAlignment="1" applyProtection="1">
      <alignment horizontal="center" vertical="center" shrinkToFit="1"/>
    </xf>
    <xf numFmtId="0" fontId="28" fillId="0" borderId="8" xfId="0" applyFont="1" applyFill="1" applyBorder="1" applyAlignment="1">
      <alignment horizontal="center" vertical="center"/>
    </xf>
    <xf numFmtId="43" fontId="28" fillId="0" borderId="8" xfId="20" applyFont="1" applyFill="1" applyBorder="1" applyAlignment="1" applyProtection="1">
      <alignment horizontal="center" vertical="center" shrinkToFit="1"/>
    </xf>
    <xf numFmtId="44" fontId="28" fillId="0" borderId="8" xfId="18" applyFont="1" applyFill="1" applyBorder="1" applyAlignment="1" applyProtection="1">
      <alignment horizontal="center" vertical="center" shrinkToFit="1"/>
    </xf>
    <xf numFmtId="0" fontId="25" fillId="10" borderId="33" xfId="0" applyFont="1" applyFill="1" applyBorder="1" applyAlignment="1">
      <alignment horizontal="center" vertical="center" wrapText="1"/>
    </xf>
    <xf numFmtId="0" fontId="31" fillId="14" borderId="5" xfId="0" applyFont="1" applyFill="1" applyBorder="1" applyAlignment="1" applyProtection="1">
      <alignment horizontal="center" vertical="center"/>
      <protection locked="0"/>
    </xf>
    <xf numFmtId="0" fontId="31" fillId="14" borderId="6" xfId="0" applyFont="1" applyFill="1" applyBorder="1" applyAlignment="1" applyProtection="1">
      <alignment horizontal="center" vertical="center"/>
      <protection locked="0"/>
    </xf>
    <xf numFmtId="43" fontId="31" fillId="14" borderId="5" xfId="20" applyFont="1" applyFill="1" applyBorder="1" applyAlignment="1" applyProtection="1">
      <alignment horizontal="center" vertical="center" shrinkToFit="1"/>
      <protection locked="0"/>
    </xf>
    <xf numFmtId="43" fontId="31" fillId="14" borderId="6" xfId="20" applyFont="1" applyFill="1" applyBorder="1" applyAlignment="1" applyProtection="1">
      <alignment horizontal="center" vertical="center" shrinkToFit="1"/>
      <protection locked="0"/>
    </xf>
    <xf numFmtId="44" fontId="31" fillId="14" borderId="5" xfId="18" applyFont="1" applyFill="1" applyBorder="1" applyAlignment="1" applyProtection="1">
      <alignment horizontal="center" vertical="center" shrinkToFit="1"/>
      <protection locked="0"/>
    </xf>
    <xf numFmtId="44" fontId="31" fillId="14" borderId="9" xfId="18" applyFont="1" applyFill="1" applyBorder="1" applyAlignment="1" applyProtection="1">
      <alignment horizontal="center" vertical="center" shrinkToFit="1"/>
      <protection locked="0"/>
    </xf>
    <xf numFmtId="44" fontId="31" fillId="14" borderId="6" xfId="18" applyFont="1" applyFill="1" applyBorder="1" applyAlignment="1" applyProtection="1">
      <alignment horizontal="center" vertical="center" shrinkToFit="1"/>
      <protection locked="0"/>
    </xf>
    <xf numFmtId="0" fontId="31" fillId="14" borderId="5" xfId="0" applyFont="1" applyFill="1" applyBorder="1" applyAlignment="1" applyProtection="1">
      <alignment horizontal="left" vertical="center" shrinkToFit="1"/>
      <protection locked="0"/>
    </xf>
    <xf numFmtId="0" fontId="31" fillId="14" borderId="9" xfId="0" applyFont="1" applyFill="1" applyBorder="1" applyAlignment="1" applyProtection="1">
      <alignment horizontal="left" vertical="center" shrinkToFit="1"/>
      <protection locked="0"/>
    </xf>
    <xf numFmtId="0" fontId="31" fillId="14" borderId="6" xfId="0" applyFont="1" applyFill="1" applyBorder="1" applyAlignment="1" applyProtection="1">
      <alignment horizontal="left" vertical="center" shrinkToFit="1"/>
      <protection locked="0"/>
    </xf>
    <xf numFmtId="10" fontId="31" fillId="14" borderId="5" xfId="19" applyNumberFormat="1" applyFont="1" applyFill="1" applyBorder="1" applyAlignment="1" applyProtection="1">
      <alignment horizontal="center" vertical="center"/>
      <protection locked="0"/>
    </xf>
    <xf numFmtId="10" fontId="31" fillId="14" borderId="6" xfId="19" applyNumberFormat="1" applyFont="1" applyFill="1" applyBorder="1" applyAlignment="1" applyProtection="1">
      <alignment horizontal="center" vertical="center"/>
      <protection locked="0"/>
    </xf>
    <xf numFmtId="0" fontId="50" fillId="14" borderId="5" xfId="0" applyFont="1" applyFill="1" applyBorder="1" applyAlignment="1" applyProtection="1">
      <alignment horizontal="center" vertical="top" wrapText="1"/>
      <protection locked="0"/>
    </xf>
    <xf numFmtId="0" fontId="50" fillId="14" borderId="9" xfId="0" applyFont="1" applyFill="1" applyBorder="1" applyAlignment="1" applyProtection="1">
      <alignment horizontal="center" vertical="top" wrapText="1"/>
      <protection locked="0"/>
    </xf>
    <xf numFmtId="0" fontId="50" fillId="14" borderId="6" xfId="0" applyFont="1" applyFill="1" applyBorder="1" applyAlignment="1" applyProtection="1">
      <alignment horizontal="center" vertical="top" wrapText="1"/>
      <protection locked="0"/>
    </xf>
    <xf numFmtId="0" fontId="25" fillId="10" borderId="25" xfId="0" applyFont="1" applyFill="1" applyBorder="1" applyAlignment="1">
      <alignment horizontal="center" vertical="center" wrapText="1"/>
    </xf>
    <xf numFmtId="0" fontId="25" fillId="10" borderId="6" xfId="0" applyFont="1" applyFill="1" applyBorder="1" applyAlignment="1">
      <alignment horizontal="center" vertical="center" wrapText="1"/>
    </xf>
    <xf numFmtId="0" fontId="25" fillId="10" borderId="33" xfId="0" applyFont="1" applyFill="1" applyBorder="1" applyAlignment="1">
      <alignment horizontal="center" vertical="center" textRotation="90"/>
    </xf>
    <xf numFmtId="0" fontId="25" fillId="10" borderId="8" xfId="0" applyFont="1" applyFill="1" applyBorder="1" applyAlignment="1">
      <alignment horizontal="center" vertical="center" textRotation="90"/>
    </xf>
    <xf numFmtId="0" fontId="23" fillId="0" borderId="44" xfId="0" applyFont="1" applyFill="1" applyBorder="1" applyAlignment="1" applyProtection="1">
      <alignment horizontal="center" vertical="center"/>
    </xf>
    <xf numFmtId="0" fontId="23" fillId="0" borderId="43" xfId="0" applyFont="1" applyFill="1" applyBorder="1" applyAlignment="1" applyProtection="1">
      <alignment horizontal="center" vertical="center"/>
    </xf>
    <xf numFmtId="43" fontId="23" fillId="0" borderId="51" xfId="20" applyFont="1" applyFill="1" applyBorder="1" applyAlignment="1" applyProtection="1">
      <alignment horizontal="center" vertical="center" shrinkToFit="1"/>
    </xf>
    <xf numFmtId="44" fontId="31" fillId="14" borderId="5" xfId="18" applyFont="1" applyFill="1" applyBorder="1" applyAlignment="1" applyProtection="1">
      <alignment horizontal="center" vertical="center"/>
      <protection locked="0"/>
    </xf>
    <xf numFmtId="44" fontId="31" fillId="14" borderId="9" xfId="18" applyFont="1" applyFill="1" applyBorder="1" applyAlignment="1" applyProtection="1">
      <alignment horizontal="center" vertical="center"/>
      <protection locked="0"/>
    </xf>
    <xf numFmtId="44" fontId="31" fillId="14" borderId="7" xfId="18" applyFont="1" applyFill="1" applyBorder="1" applyAlignment="1" applyProtection="1">
      <alignment horizontal="center" vertical="center"/>
      <protection locked="0"/>
    </xf>
    <xf numFmtId="43" fontId="32" fillId="14" borderId="5" xfId="20" applyFont="1" applyFill="1" applyBorder="1" applyAlignment="1" applyProtection="1">
      <alignment horizontal="center" vertical="center" shrinkToFit="1"/>
      <protection locked="0"/>
    </xf>
    <xf numFmtId="43" fontId="32" fillId="14" borderId="6" xfId="20" applyFont="1" applyFill="1" applyBorder="1" applyAlignment="1" applyProtection="1">
      <alignment horizontal="center" vertical="center" shrinkToFit="1"/>
      <protection locked="0"/>
    </xf>
    <xf numFmtId="0" fontId="15" fillId="0" borderId="33" xfId="0" applyFont="1" applyFill="1" applyBorder="1" applyAlignment="1">
      <alignment horizontal="center" vertical="center" wrapText="1"/>
    </xf>
    <xf numFmtId="0" fontId="25" fillId="10" borderId="8" xfId="0" applyFont="1" applyFill="1" applyBorder="1" applyAlignment="1">
      <alignment horizontal="center" vertical="center" textRotation="90" wrapText="1"/>
    </xf>
    <xf numFmtId="0" fontId="15" fillId="0" borderId="33" xfId="0" applyFont="1" applyFill="1" applyBorder="1" applyAlignment="1" applyProtection="1">
      <alignment horizontal="center"/>
    </xf>
    <xf numFmtId="0" fontId="15" fillId="0" borderId="57" xfId="0" applyFont="1" applyFill="1" applyBorder="1" applyAlignment="1" applyProtection="1">
      <alignment horizontal="center"/>
    </xf>
    <xf numFmtId="0" fontId="35" fillId="10" borderId="48" xfId="0" applyFont="1" applyFill="1" applyBorder="1" applyAlignment="1">
      <alignment horizontal="center" vertical="center" textRotation="90" wrapText="1"/>
    </xf>
    <xf numFmtId="0" fontId="35" fillId="10" borderId="27" xfId="0" applyFont="1" applyFill="1" applyBorder="1" applyAlignment="1">
      <alignment horizontal="center" vertical="center" textRotation="90" wrapText="1"/>
    </xf>
    <xf numFmtId="0" fontId="23" fillId="10" borderId="53" xfId="0" applyFont="1" applyFill="1" applyBorder="1" applyAlignment="1">
      <alignment horizontal="center" vertical="center" wrapText="1"/>
    </xf>
    <xf numFmtId="0" fontId="23" fillId="10" borderId="33" xfId="0" applyFont="1" applyFill="1" applyBorder="1" applyAlignment="1">
      <alignment horizontal="center" vertical="center" wrapText="1"/>
    </xf>
    <xf numFmtId="0" fontId="25" fillId="10" borderId="53" xfId="0" applyFont="1" applyFill="1" applyBorder="1" applyAlignment="1" applyProtection="1">
      <alignment horizontal="center" vertical="center" wrapText="1"/>
    </xf>
    <xf numFmtId="0" fontId="25" fillId="10" borderId="33" xfId="0" applyFont="1" applyFill="1" applyBorder="1" applyAlignment="1" applyProtection="1">
      <alignment horizontal="center" vertical="center" wrapText="1"/>
    </xf>
    <xf numFmtId="0" fontId="28" fillId="0" borderId="8" xfId="0" applyFont="1" applyFill="1" applyBorder="1" applyAlignment="1">
      <alignment horizontal="left" vertical="center"/>
    </xf>
    <xf numFmtId="0" fontId="13" fillId="0" borderId="8" xfId="0" applyFont="1" applyFill="1" applyBorder="1" applyAlignment="1">
      <alignment horizontal="left" vertical="center"/>
    </xf>
    <xf numFmtId="44" fontId="31" fillId="14" borderId="6" xfId="18" applyFont="1" applyFill="1" applyBorder="1" applyAlignment="1" applyProtection="1">
      <alignment horizontal="center" vertical="center"/>
      <protection locked="0"/>
    </xf>
    <xf numFmtId="0" fontId="25" fillId="10" borderId="12" xfId="0" applyFont="1" applyFill="1" applyBorder="1" applyAlignment="1">
      <alignment horizontal="center" vertical="center" wrapText="1"/>
    </xf>
    <xf numFmtId="0" fontId="25" fillId="10" borderId="32" xfId="0" applyFont="1" applyFill="1" applyBorder="1" applyAlignment="1">
      <alignment horizontal="center" vertical="center" textRotation="90"/>
    </xf>
    <xf numFmtId="0" fontId="23" fillId="0" borderId="17" xfId="0" applyFont="1" applyFill="1" applyBorder="1" applyAlignment="1" applyProtection="1">
      <alignment horizontal="center" vertical="center"/>
    </xf>
    <xf numFmtId="0" fontId="23" fillId="0" borderId="10" xfId="0" applyFont="1" applyFill="1" applyBorder="1" applyAlignment="1" applyProtection="1">
      <alignment horizontal="center" vertical="center"/>
    </xf>
    <xf numFmtId="44" fontId="23" fillId="0" borderId="42" xfId="18" applyFont="1" applyBorder="1" applyAlignment="1" applyProtection="1">
      <alignment horizontal="center" vertical="center"/>
    </xf>
    <xf numFmtId="44" fontId="23" fillId="0" borderId="44" xfId="18" applyFont="1" applyBorder="1" applyAlignment="1" applyProtection="1">
      <alignment horizontal="center" vertical="center"/>
    </xf>
    <xf numFmtId="0" fontId="28" fillId="13" borderId="0" xfId="0" applyFont="1" applyFill="1" applyBorder="1" applyAlignment="1">
      <alignment horizontal="center" vertical="center" wrapText="1"/>
    </xf>
    <xf numFmtId="0" fontId="28" fillId="13" borderId="38" xfId="0" applyFont="1" applyFill="1" applyBorder="1" applyAlignment="1">
      <alignment horizontal="center" vertical="center" wrapText="1"/>
    </xf>
    <xf numFmtId="0" fontId="25" fillId="10" borderId="57" xfId="0" applyFont="1" applyFill="1" applyBorder="1" applyAlignment="1">
      <alignment horizontal="center" vertical="center" wrapText="1"/>
    </xf>
    <xf numFmtId="0" fontId="35" fillId="10" borderId="33" xfId="0" applyFont="1" applyFill="1" applyBorder="1" applyAlignment="1">
      <alignment horizontal="center" vertical="center" textRotation="90" wrapText="1"/>
    </xf>
    <xf numFmtId="0" fontId="35" fillId="10" borderId="8" xfId="0" applyFont="1" applyFill="1" applyBorder="1" applyAlignment="1">
      <alignment horizontal="center" vertical="center" textRotation="90" wrapText="1"/>
    </xf>
    <xf numFmtId="0" fontId="15" fillId="0" borderId="33" xfId="0" applyFont="1" applyFill="1" applyBorder="1" applyAlignment="1">
      <alignment horizontal="center" vertical="center"/>
    </xf>
    <xf numFmtId="0" fontId="53" fillId="0" borderId="5" xfId="0" applyFont="1" applyFill="1" applyBorder="1" applyAlignment="1">
      <alignment horizontal="left" vertical="center"/>
    </xf>
    <xf numFmtId="0" fontId="53" fillId="0" borderId="9" xfId="0" applyFont="1" applyFill="1" applyBorder="1" applyAlignment="1">
      <alignment horizontal="left" vertical="center"/>
    </xf>
    <xf numFmtId="0" fontId="53" fillId="0" borderId="6" xfId="0" applyFont="1" applyFill="1" applyBorder="1" applyAlignment="1">
      <alignment horizontal="left" vertical="center"/>
    </xf>
    <xf numFmtId="0" fontId="28" fillId="0" borderId="5" xfId="0" applyFont="1" applyFill="1" applyBorder="1" applyAlignment="1">
      <alignment horizontal="left" vertical="center"/>
    </xf>
    <xf numFmtId="0" fontId="28" fillId="0" borderId="9" xfId="0" applyFont="1" applyFill="1" applyBorder="1" applyAlignment="1">
      <alignment horizontal="left" vertical="center"/>
    </xf>
    <xf numFmtId="0" fontId="28" fillId="0" borderId="6" xfId="0" applyFont="1" applyFill="1" applyBorder="1" applyAlignment="1">
      <alignment horizontal="left" vertical="center"/>
    </xf>
    <xf numFmtId="0" fontId="23" fillId="0" borderId="17"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xf>
    <xf numFmtId="0" fontId="23" fillId="0" borderId="51" xfId="0" applyFont="1" applyFill="1" applyBorder="1" applyAlignment="1" applyProtection="1">
      <alignment horizontal="center" vertical="center" wrapText="1"/>
    </xf>
    <xf numFmtId="0" fontId="28" fillId="10" borderId="45" xfId="0" applyFont="1" applyFill="1" applyBorder="1" applyAlignment="1">
      <alignment horizontal="center" vertical="center" wrapText="1"/>
    </xf>
    <xf numFmtId="0" fontId="28" fillId="10" borderId="20" xfId="0" applyFont="1" applyFill="1" applyBorder="1" applyAlignment="1">
      <alignment horizontal="center" vertical="center" wrapText="1"/>
    </xf>
    <xf numFmtId="0" fontId="28" fillId="10" borderId="55" xfId="0" applyFont="1" applyFill="1" applyBorder="1" applyAlignment="1">
      <alignment horizontal="center" vertical="center" wrapText="1"/>
    </xf>
    <xf numFmtId="0" fontId="28" fillId="10" borderId="41" xfId="0"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47" xfId="0" applyFont="1" applyFill="1" applyBorder="1" applyAlignment="1">
      <alignment horizontal="center" vertical="center" wrapText="1"/>
    </xf>
    <xf numFmtId="0" fontId="28" fillId="10" borderId="3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25" xfId="0" applyFont="1" applyFill="1" applyBorder="1" applyAlignment="1">
      <alignment horizontal="center" vertical="center" wrapText="1"/>
    </xf>
    <xf numFmtId="0" fontId="35" fillId="9" borderId="0" xfId="0" applyFont="1" applyFill="1" applyAlignment="1">
      <alignment horizontal="center" vertical="center" textRotation="90" wrapText="1"/>
    </xf>
    <xf numFmtId="0" fontId="35" fillId="9" borderId="39" xfId="0" applyFont="1" applyFill="1" applyBorder="1" applyAlignment="1">
      <alignment horizontal="center" vertical="center" textRotation="90" wrapText="1"/>
    </xf>
    <xf numFmtId="0" fontId="35" fillId="10" borderId="65" xfId="0" applyFont="1" applyFill="1" applyBorder="1" applyAlignment="1">
      <alignment horizontal="center" vertical="center" textRotation="90" wrapText="1"/>
    </xf>
    <xf numFmtId="0" fontId="35" fillId="10" borderId="53" xfId="0" applyFont="1" applyFill="1" applyBorder="1" applyAlignment="1">
      <alignment horizontal="center" vertical="center" textRotation="90" wrapText="1"/>
    </xf>
    <xf numFmtId="14" fontId="41" fillId="14" borderId="6" xfId="0" applyNumberFormat="1" applyFont="1" applyFill="1" applyBorder="1" applyAlignment="1" applyProtection="1">
      <alignment horizontal="center" vertical="center"/>
      <protection locked="0"/>
    </xf>
    <xf numFmtId="14" fontId="41" fillId="14" borderId="26" xfId="0" applyNumberFormat="1" applyFont="1" applyFill="1" applyBorder="1" applyAlignment="1" applyProtection="1">
      <alignment horizontal="center" vertical="center"/>
      <protection locked="0"/>
    </xf>
    <xf numFmtId="0" fontId="64" fillId="0" borderId="35" xfId="0" applyFont="1" applyBorder="1" applyAlignment="1" applyProtection="1">
      <alignment horizontal="center" vertical="center" wrapText="1"/>
    </xf>
    <xf numFmtId="0" fontId="64" fillId="0" borderId="15" xfId="0" applyFont="1" applyBorder="1" applyAlignment="1" applyProtection="1">
      <alignment horizontal="center" vertical="center"/>
    </xf>
    <xf numFmtId="0" fontId="64" fillId="0" borderId="46" xfId="0" applyFont="1" applyBorder="1" applyAlignment="1" applyProtection="1">
      <alignment horizontal="center" vertical="center"/>
    </xf>
    <xf numFmtId="0" fontId="64" fillId="0" borderId="37" xfId="0" applyFont="1" applyBorder="1" applyAlignment="1" applyProtection="1">
      <alignment horizontal="center" vertical="center"/>
    </xf>
    <xf numFmtId="0" fontId="64" fillId="0" borderId="0" xfId="0" applyFont="1" applyBorder="1" applyAlignment="1" applyProtection="1">
      <alignment horizontal="center" vertical="center"/>
    </xf>
    <xf numFmtId="0" fontId="64" fillId="0" borderId="47" xfId="0" applyFont="1" applyBorder="1" applyAlignment="1" applyProtection="1">
      <alignment horizontal="center" vertical="center"/>
    </xf>
    <xf numFmtId="0" fontId="64" fillId="0" borderId="56" xfId="0" applyFont="1" applyBorder="1" applyAlignment="1" applyProtection="1">
      <alignment horizontal="center" vertical="center"/>
    </xf>
    <xf numFmtId="0" fontId="64" fillId="0" borderId="38" xfId="0" applyFont="1" applyBorder="1" applyAlignment="1" applyProtection="1">
      <alignment horizontal="center" vertical="center"/>
    </xf>
    <xf numFmtId="0" fontId="64" fillId="0" borderId="49" xfId="0" applyFont="1" applyBorder="1" applyAlignment="1" applyProtection="1">
      <alignment horizontal="center" vertical="center"/>
    </xf>
    <xf numFmtId="0" fontId="13" fillId="0" borderId="0" xfId="0" applyFont="1" applyFill="1" applyAlignment="1">
      <alignment horizontal="justify" vertical="top" wrapText="1"/>
    </xf>
    <xf numFmtId="0" fontId="13" fillId="0" borderId="39" xfId="0" applyFont="1" applyFill="1" applyBorder="1" applyAlignment="1">
      <alignment horizontal="justify" vertical="top" wrapText="1"/>
    </xf>
    <xf numFmtId="0" fontId="13" fillId="0" borderId="0" xfId="0" applyFont="1" applyFill="1" applyAlignment="1">
      <alignment horizontal="justify" vertical="center" wrapText="1"/>
    </xf>
    <xf numFmtId="0" fontId="13" fillId="0" borderId="39" xfId="0" applyFont="1" applyFill="1" applyBorder="1" applyAlignment="1">
      <alignment horizontal="justify" vertical="center" wrapText="1"/>
    </xf>
    <xf numFmtId="0" fontId="13" fillId="0" borderId="10" xfId="0" applyFont="1" applyFill="1" applyBorder="1" applyAlignment="1" applyProtection="1">
      <alignment horizontal="left" vertical="center"/>
    </xf>
    <xf numFmtId="0" fontId="16" fillId="0" borderId="10" xfId="0" applyFont="1" applyFill="1" applyBorder="1" applyAlignment="1" applyProtection="1">
      <alignment horizontal="left" vertical="center" shrinkToFit="1"/>
    </xf>
    <xf numFmtId="0" fontId="16" fillId="0" borderId="10" xfId="0" applyFont="1" applyFill="1" applyBorder="1" applyAlignment="1" applyProtection="1">
      <alignment horizontal="left" vertical="center"/>
    </xf>
    <xf numFmtId="0" fontId="16" fillId="0" borderId="11" xfId="0" applyFont="1" applyFill="1" applyBorder="1" applyAlignment="1" applyProtection="1">
      <alignment horizontal="left" vertical="center"/>
    </xf>
    <xf numFmtId="0" fontId="13" fillId="0" borderId="0" xfId="0" applyFont="1" applyFill="1" applyBorder="1" applyAlignment="1" applyProtection="1">
      <alignment horizontal="justify" vertical="top" wrapText="1"/>
    </xf>
    <xf numFmtId="0" fontId="13" fillId="0" borderId="39" xfId="0" applyFont="1" applyFill="1" applyBorder="1" applyAlignment="1" applyProtection="1">
      <alignment horizontal="justify" vertical="top" wrapText="1"/>
    </xf>
    <xf numFmtId="0" fontId="16" fillId="0" borderId="3" xfId="0" applyFont="1" applyFill="1" applyBorder="1" applyAlignment="1" applyProtection="1">
      <alignment horizontal="left" vertical="center"/>
    </xf>
    <xf numFmtId="0" fontId="16" fillId="0" borderId="20" xfId="0" applyFont="1" applyFill="1" applyBorder="1" applyAlignment="1" applyProtection="1">
      <alignment horizontal="left" vertical="center"/>
    </xf>
    <xf numFmtId="0" fontId="16" fillId="0" borderId="4" xfId="0" applyFont="1" applyFill="1" applyBorder="1" applyAlignment="1" applyProtection="1">
      <alignment horizontal="left" vertical="center"/>
    </xf>
    <xf numFmtId="0" fontId="16" fillId="14" borderId="6" xfId="0" applyFont="1" applyFill="1" applyBorder="1" applyAlignment="1" applyProtection="1">
      <alignment horizontal="left" vertical="center"/>
      <protection locked="0"/>
    </xf>
    <xf numFmtId="44" fontId="16" fillId="14" borderId="9" xfId="18" applyFont="1" applyFill="1" applyBorder="1" applyAlignment="1" applyProtection="1">
      <alignment horizontal="center" vertical="center"/>
      <protection locked="0"/>
    </xf>
    <xf numFmtId="44" fontId="16" fillId="14" borderId="6" xfId="18" applyFont="1" applyFill="1" applyBorder="1" applyAlignment="1" applyProtection="1">
      <alignment horizontal="center" vertical="center"/>
      <protection locked="0"/>
    </xf>
    <xf numFmtId="44" fontId="16" fillId="14" borderId="5" xfId="18" applyFont="1" applyFill="1" applyBorder="1" applyAlignment="1" applyProtection="1">
      <alignment horizontal="center" vertical="center"/>
      <protection locked="0"/>
    </xf>
    <xf numFmtId="44" fontId="13" fillId="0" borderId="5" xfId="18" applyFont="1" applyFill="1" applyBorder="1" applyAlignment="1" applyProtection="1">
      <alignment horizontal="center" vertical="center"/>
    </xf>
    <xf numFmtId="44" fontId="13" fillId="0" borderId="9" xfId="18" applyFont="1" applyFill="1" applyBorder="1" applyAlignment="1" applyProtection="1">
      <alignment horizontal="center" vertical="center"/>
    </xf>
    <xf numFmtId="44" fontId="13" fillId="0" borderId="7" xfId="18" applyFont="1" applyFill="1" applyBorder="1" applyAlignment="1" applyProtection="1">
      <alignment horizontal="center" vertical="center"/>
    </xf>
    <xf numFmtId="0" fontId="13" fillId="0" borderId="41" xfId="0" applyFont="1" applyBorder="1" applyAlignment="1" applyProtection="1">
      <alignment vertical="center"/>
    </xf>
    <xf numFmtId="0" fontId="13" fillId="0" borderId="0" xfId="0" applyFont="1" applyBorder="1" applyAlignment="1" applyProtection="1">
      <alignment vertical="center"/>
    </xf>
    <xf numFmtId="44" fontId="15" fillId="0" borderId="5" xfId="18" applyFont="1" applyFill="1" applyBorder="1" applyAlignment="1" applyProtection="1">
      <alignment horizontal="center" vertical="center"/>
    </xf>
    <xf numFmtId="44" fontId="15" fillId="0" borderId="9" xfId="18" applyFont="1" applyFill="1" applyBorder="1" applyAlignment="1" applyProtection="1">
      <alignment horizontal="center" vertical="center"/>
    </xf>
    <xf numFmtId="44" fontId="15" fillId="0" borderId="6" xfId="18" applyFont="1" applyFill="1" applyBorder="1" applyAlignment="1" applyProtection="1">
      <alignment horizontal="center" vertical="center"/>
    </xf>
    <xf numFmtId="44" fontId="13" fillId="0" borderId="5" xfId="18" applyFont="1" applyBorder="1" applyAlignment="1" applyProtection="1">
      <alignment horizontal="center"/>
    </xf>
    <xf numFmtId="44" fontId="13" fillId="0" borderId="9" xfId="18" applyFont="1" applyBorder="1" applyAlignment="1" applyProtection="1">
      <alignment horizontal="center"/>
    </xf>
    <xf numFmtId="44" fontId="13" fillId="0" borderId="6" xfId="18" applyFont="1" applyBorder="1" applyAlignment="1" applyProtection="1">
      <alignment horizontal="center"/>
    </xf>
    <xf numFmtId="44" fontId="15" fillId="0" borderId="7" xfId="18" applyFont="1" applyFill="1" applyBorder="1" applyAlignment="1" applyProtection="1">
      <alignment horizontal="center" vertical="center"/>
    </xf>
    <xf numFmtId="44" fontId="45" fillId="0" borderId="13" xfId="18" applyFont="1" applyFill="1" applyBorder="1" applyAlignment="1" applyProtection="1">
      <alignment horizontal="center" vertical="center"/>
    </xf>
    <xf numFmtId="44" fontId="45" fillId="0" borderId="10" xfId="18" applyFont="1" applyFill="1" applyBorder="1" applyAlignment="1" applyProtection="1">
      <alignment horizontal="center" vertical="center"/>
    </xf>
    <xf numFmtId="44" fontId="45" fillId="0" borderId="51" xfId="18" applyFont="1" applyFill="1" applyBorder="1" applyAlignment="1" applyProtection="1">
      <alignment horizontal="center" vertical="center"/>
    </xf>
    <xf numFmtId="0" fontId="15" fillId="10" borderId="31" xfId="0" applyFont="1" applyFill="1" applyBorder="1" applyAlignment="1" applyProtection="1">
      <alignment horizontal="center" vertical="center" wrapText="1"/>
    </xf>
    <xf numFmtId="0" fontId="15" fillId="10" borderId="15" xfId="0" applyFont="1" applyFill="1" applyBorder="1" applyAlignment="1" applyProtection="1">
      <alignment horizontal="center" vertical="center" wrapText="1"/>
    </xf>
    <xf numFmtId="0" fontId="15" fillId="10" borderId="30" xfId="0" applyFont="1" applyFill="1" applyBorder="1" applyAlignment="1" applyProtection="1">
      <alignment horizontal="center" vertical="center" wrapText="1"/>
    </xf>
    <xf numFmtId="0" fontId="15" fillId="10" borderId="19" xfId="0" applyFont="1" applyFill="1" applyBorder="1" applyAlignment="1" applyProtection="1">
      <alignment horizontal="center" vertical="center" wrapText="1"/>
    </xf>
    <xf numFmtId="0" fontId="37" fillId="10" borderId="15" xfId="0" applyFont="1" applyFill="1" applyBorder="1" applyAlignment="1" applyProtection="1">
      <alignment horizontal="center" vertical="center" wrapText="1"/>
    </xf>
    <xf numFmtId="0" fontId="37" fillId="10" borderId="19" xfId="0" applyFont="1" applyFill="1" applyBorder="1" applyAlignment="1" applyProtection="1">
      <alignment horizontal="center" vertical="center" wrapText="1"/>
    </xf>
    <xf numFmtId="0" fontId="26" fillId="0" borderId="36" xfId="0" applyFont="1" applyFill="1" applyBorder="1" applyAlignment="1" applyProtection="1">
      <alignment horizontal="center" vertical="center" wrapText="1"/>
    </xf>
    <xf numFmtId="0" fontId="26" fillId="0" borderId="33" xfId="0" applyFont="1" applyFill="1" applyBorder="1" applyAlignment="1" applyProtection="1">
      <alignment horizontal="center" vertical="center" wrapText="1"/>
    </xf>
    <xf numFmtId="0" fontId="31" fillId="14" borderId="36" xfId="0" applyFont="1" applyFill="1" applyBorder="1" applyAlignment="1" applyProtection="1">
      <alignment horizontal="left" vertical="center" wrapText="1"/>
      <protection locked="0"/>
    </xf>
    <xf numFmtId="0" fontId="31" fillId="14" borderId="33" xfId="0" applyFont="1" applyFill="1" applyBorder="1" applyAlignment="1" applyProtection="1">
      <alignment horizontal="left" vertical="center" wrapText="1"/>
      <protection locked="0"/>
    </xf>
    <xf numFmtId="0" fontId="24" fillId="0" borderId="15" xfId="0" applyFont="1" applyBorder="1" applyAlignment="1" applyProtection="1">
      <alignment horizontal="center" vertical="center" wrapText="1"/>
    </xf>
    <xf numFmtId="0" fontId="24" fillId="0" borderId="46" xfId="0" applyFont="1" applyBorder="1" applyAlignment="1" applyProtection="1">
      <alignment horizontal="center" vertical="center" wrapText="1"/>
    </xf>
    <xf numFmtId="0" fontId="24" fillId="0" borderId="0" xfId="0" applyFont="1" applyBorder="1" applyAlignment="1" applyProtection="1">
      <alignment horizontal="center" vertical="center" wrapText="1"/>
    </xf>
    <xf numFmtId="0" fontId="24" fillId="0" borderId="47" xfId="0" applyFont="1" applyBorder="1" applyAlignment="1" applyProtection="1">
      <alignment horizontal="center" vertical="center" wrapText="1"/>
    </xf>
    <xf numFmtId="0" fontId="24" fillId="0" borderId="19" xfId="0" applyFont="1" applyBorder="1" applyAlignment="1" applyProtection="1">
      <alignment horizontal="center" vertical="center" wrapText="1"/>
    </xf>
    <xf numFmtId="0" fontId="24" fillId="0" borderId="25" xfId="0" applyFont="1" applyBorder="1" applyAlignment="1" applyProtection="1">
      <alignment horizontal="center" vertical="center" wrapText="1"/>
    </xf>
    <xf numFmtId="0" fontId="24" fillId="0" borderId="35" xfId="0" applyFont="1" applyBorder="1" applyAlignment="1" applyProtection="1">
      <alignment horizontal="center" vertical="center" wrapText="1"/>
    </xf>
    <xf numFmtId="0" fontId="24" fillId="0" borderId="37" xfId="0" applyFont="1" applyBorder="1" applyAlignment="1" applyProtection="1">
      <alignment horizontal="center" vertical="center" wrapText="1"/>
    </xf>
    <xf numFmtId="0" fontId="24" fillId="0" borderId="29" xfId="0" applyFont="1" applyBorder="1" applyAlignment="1" applyProtection="1">
      <alignment horizontal="center" vertical="center" wrapText="1"/>
    </xf>
    <xf numFmtId="0" fontId="24" fillId="0" borderId="34" xfId="0" applyFont="1" applyBorder="1" applyAlignment="1" applyProtection="1">
      <alignment horizontal="center" vertical="center" wrapText="1"/>
    </xf>
    <xf numFmtId="0" fontId="24" fillId="0" borderId="39" xfId="0" applyFont="1" applyBorder="1" applyAlignment="1" applyProtection="1">
      <alignment horizontal="center" vertical="center" wrapText="1"/>
    </xf>
    <xf numFmtId="0" fontId="24" fillId="0" borderId="16" xfId="0" applyFont="1" applyBorder="1" applyAlignment="1" applyProtection="1">
      <alignment horizontal="center" vertical="center" wrapText="1"/>
    </xf>
    <xf numFmtId="0" fontId="24" fillId="0" borderId="18" xfId="0" applyFont="1" applyBorder="1" applyAlignment="1" applyProtection="1">
      <alignment horizontal="center" vertical="center"/>
    </xf>
    <xf numFmtId="0" fontId="24" fillId="0" borderId="9" xfId="0" applyFont="1" applyBorder="1" applyAlignment="1" applyProtection="1">
      <alignment horizontal="center" vertical="center"/>
    </xf>
    <xf numFmtId="0" fontId="24" fillId="0" borderId="6" xfId="0" applyFont="1" applyBorder="1" applyAlignment="1" applyProtection="1">
      <alignment horizontal="center" vertical="center"/>
    </xf>
    <xf numFmtId="0" fontId="36" fillId="11" borderId="22" xfId="0" applyFont="1" applyFill="1" applyBorder="1" applyAlignment="1" applyProtection="1">
      <alignment horizontal="center" vertical="center"/>
    </xf>
    <xf numFmtId="0" fontId="36" fillId="11" borderId="24" xfId="0" applyFont="1" applyFill="1" applyBorder="1" applyAlignment="1" applyProtection="1">
      <alignment horizontal="center" vertical="center"/>
    </xf>
    <xf numFmtId="0" fontId="36" fillId="11" borderId="23" xfId="0" applyFont="1" applyFill="1" applyBorder="1" applyAlignment="1" applyProtection="1">
      <alignment horizontal="center" vertical="center"/>
    </xf>
    <xf numFmtId="0" fontId="30" fillId="0" borderId="41" xfId="0" applyFont="1" applyBorder="1" applyAlignment="1" applyProtection="1">
      <alignment horizontal="left" vertical="center"/>
    </xf>
    <xf numFmtId="0" fontId="30" fillId="0" borderId="39" xfId="0" applyFont="1" applyBorder="1" applyAlignment="1" applyProtection="1">
      <alignment horizontal="left" vertical="center"/>
    </xf>
    <xf numFmtId="165" fontId="13" fillId="0" borderId="41" xfId="20" applyNumberFormat="1" applyFont="1" applyFill="1" applyBorder="1" applyAlignment="1" applyProtection="1">
      <alignment horizontal="justify" vertical="top" wrapText="1"/>
    </xf>
    <xf numFmtId="165" fontId="13" fillId="0" borderId="0" xfId="20" applyNumberFormat="1" applyFont="1" applyFill="1" applyBorder="1" applyAlignment="1" applyProtection="1">
      <alignment horizontal="justify" vertical="top"/>
    </xf>
    <xf numFmtId="165" fontId="13" fillId="0" borderId="39" xfId="20" applyNumberFormat="1" applyFont="1" applyFill="1" applyBorder="1" applyAlignment="1" applyProtection="1">
      <alignment horizontal="justify" vertical="top"/>
    </xf>
    <xf numFmtId="165" fontId="13" fillId="0" borderId="41" xfId="20" applyNumberFormat="1" applyFont="1" applyFill="1" applyBorder="1" applyAlignment="1" applyProtection="1">
      <alignment horizontal="justify" vertical="top"/>
    </xf>
    <xf numFmtId="0" fontId="67" fillId="0" borderId="35" xfId="0" applyFont="1" applyBorder="1" applyAlignment="1" applyProtection="1">
      <alignment horizontal="center" vertical="center" wrapText="1"/>
    </xf>
    <xf numFmtId="0" fontId="67" fillId="0" borderId="15" xfId="0" applyFont="1" applyBorder="1" applyAlignment="1" applyProtection="1">
      <alignment horizontal="center" vertical="center"/>
    </xf>
    <xf numFmtId="0" fontId="67" fillId="0" borderId="46" xfId="0" applyFont="1" applyBorder="1" applyAlignment="1" applyProtection="1">
      <alignment horizontal="center" vertical="center"/>
    </xf>
    <xf numFmtId="0" fontId="67" fillId="0" borderId="37" xfId="0" applyFont="1" applyBorder="1" applyAlignment="1" applyProtection="1">
      <alignment horizontal="center" vertical="center"/>
    </xf>
    <xf numFmtId="0" fontId="67" fillId="0" borderId="0" xfId="0" applyFont="1" applyBorder="1" applyAlignment="1" applyProtection="1">
      <alignment horizontal="center" vertical="center"/>
    </xf>
    <xf numFmtId="0" fontId="67" fillId="0" borderId="47" xfId="0" applyFont="1" applyBorder="1" applyAlignment="1" applyProtection="1">
      <alignment horizontal="center" vertical="center"/>
    </xf>
    <xf numFmtId="0" fontId="67" fillId="0" borderId="56" xfId="0" applyFont="1" applyBorder="1" applyAlignment="1" applyProtection="1">
      <alignment horizontal="center" vertical="center"/>
    </xf>
    <xf numFmtId="0" fontId="67" fillId="0" borderId="38" xfId="0" applyFont="1" applyBorder="1" applyAlignment="1" applyProtection="1">
      <alignment horizontal="center" vertical="center"/>
    </xf>
    <xf numFmtId="0" fontId="67" fillId="0" borderId="49" xfId="0" applyFont="1" applyBorder="1" applyAlignment="1" applyProtection="1">
      <alignment horizontal="center" vertical="center"/>
    </xf>
    <xf numFmtId="0" fontId="64" fillId="0" borderId="15" xfId="0" applyFont="1" applyBorder="1" applyAlignment="1" applyProtection="1">
      <alignment horizontal="center" vertical="center" wrapText="1"/>
    </xf>
    <xf numFmtId="0" fontId="64" fillId="0" borderId="34" xfId="0" applyFont="1" applyBorder="1" applyAlignment="1" applyProtection="1">
      <alignment horizontal="center" vertical="center" wrapText="1"/>
    </xf>
    <xf numFmtId="0" fontId="64" fillId="0" borderId="37" xfId="0" applyFont="1" applyBorder="1" applyAlignment="1" applyProtection="1">
      <alignment horizontal="center" vertical="center" wrapText="1"/>
    </xf>
    <xf numFmtId="0" fontId="64" fillId="0" borderId="0" xfId="0" applyFont="1" applyBorder="1" applyAlignment="1" applyProtection="1">
      <alignment horizontal="center" vertical="center" wrapText="1"/>
    </xf>
    <xf numFmtId="0" fontId="64" fillId="0" borderId="39" xfId="0" applyFont="1" applyBorder="1" applyAlignment="1" applyProtection="1">
      <alignment horizontal="center" vertical="center" wrapText="1"/>
    </xf>
    <xf numFmtId="0" fontId="64" fillId="0" borderId="56" xfId="0" applyFont="1" applyBorder="1" applyAlignment="1" applyProtection="1">
      <alignment horizontal="center" vertical="center" wrapText="1"/>
    </xf>
    <xf numFmtId="0" fontId="64" fillId="0" borderId="38" xfId="0" applyFont="1" applyBorder="1" applyAlignment="1" applyProtection="1">
      <alignment horizontal="center" vertical="center" wrapText="1"/>
    </xf>
    <xf numFmtId="0" fontId="64" fillId="0" borderId="40" xfId="0" applyFont="1" applyBorder="1" applyAlignment="1" applyProtection="1">
      <alignment horizontal="center" vertical="center" wrapText="1"/>
    </xf>
    <xf numFmtId="165" fontId="30" fillId="0" borderId="41" xfId="20" applyNumberFormat="1" applyFont="1" applyFill="1" applyBorder="1" applyAlignment="1" applyProtection="1">
      <alignment horizontal="justify" vertical="top"/>
    </xf>
    <xf numFmtId="165" fontId="30" fillId="0" borderId="0" xfId="20" applyNumberFormat="1" applyFont="1" applyFill="1" applyBorder="1" applyAlignment="1" applyProtection="1">
      <alignment horizontal="justify" vertical="top"/>
    </xf>
    <xf numFmtId="165" fontId="30" fillId="0" borderId="39" xfId="20" applyNumberFormat="1" applyFont="1" applyFill="1" applyBorder="1" applyAlignment="1" applyProtection="1">
      <alignment horizontal="justify" vertical="top"/>
    </xf>
    <xf numFmtId="0" fontId="37" fillId="11" borderId="2" xfId="0" applyFont="1" applyFill="1" applyBorder="1" applyAlignment="1" applyProtection="1">
      <alignment horizontal="center" vertical="center"/>
    </xf>
    <xf numFmtId="0" fontId="20" fillId="11" borderId="2" xfId="0" applyFont="1" applyFill="1" applyBorder="1" applyAlignment="1" applyProtection="1">
      <alignment horizontal="center" vertical="center"/>
    </xf>
    <xf numFmtId="0" fontId="13" fillId="0" borderId="45" xfId="0" applyFont="1" applyBorder="1" applyAlignment="1" applyProtection="1">
      <alignment horizontal="left" vertical="center"/>
    </xf>
    <xf numFmtId="0" fontId="13" fillId="0" borderId="20" xfId="0" applyFont="1" applyBorder="1" applyAlignment="1" applyProtection="1">
      <alignment horizontal="left" vertical="center"/>
    </xf>
    <xf numFmtId="0" fontId="13" fillId="0" borderId="21" xfId="0" applyFont="1" applyBorder="1" applyAlignment="1" applyProtection="1">
      <alignment horizontal="left" vertical="center"/>
    </xf>
    <xf numFmtId="44" fontId="45" fillId="0" borderId="42" xfId="18" applyFont="1" applyFill="1" applyBorder="1" applyAlignment="1" applyProtection="1">
      <alignment horizontal="center" vertical="center"/>
    </xf>
    <xf numFmtId="0" fontId="24" fillId="0" borderId="31" xfId="0" applyFont="1" applyFill="1" applyBorder="1" applyAlignment="1" applyProtection="1">
      <alignment horizontal="center" vertical="center"/>
    </xf>
    <xf numFmtId="0" fontId="24" fillId="0" borderId="15" xfId="0" applyFont="1" applyFill="1" applyBorder="1" applyAlignment="1" applyProtection="1">
      <alignment horizontal="center" vertical="center"/>
    </xf>
    <xf numFmtId="0" fontId="24" fillId="0" borderId="46" xfId="0" applyFont="1" applyFill="1" applyBorder="1" applyAlignment="1" applyProtection="1">
      <alignment horizontal="center" vertical="center"/>
    </xf>
    <xf numFmtId="0" fontId="24" fillId="0" borderId="41"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47" xfId="0" applyFont="1" applyFill="1" applyBorder="1" applyAlignment="1" applyProtection="1">
      <alignment horizontal="center" vertical="center"/>
    </xf>
    <xf numFmtId="0" fontId="24" fillId="0" borderId="30" xfId="0" applyFont="1" applyFill="1" applyBorder="1" applyAlignment="1" applyProtection="1">
      <alignment horizontal="center" vertical="center"/>
    </xf>
    <xf numFmtId="0" fontId="24" fillId="0" borderId="19"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44" fontId="43" fillId="0" borderId="42" xfId="18" applyFont="1" applyFill="1" applyBorder="1" applyAlignment="1" applyProtection="1">
      <alignment horizontal="center" vertical="center"/>
    </xf>
    <xf numFmtId="44" fontId="43" fillId="0" borderId="44" xfId="18" applyFont="1" applyFill="1" applyBorder="1" applyAlignment="1" applyProtection="1">
      <alignment horizontal="center" vertical="center"/>
    </xf>
    <xf numFmtId="44" fontId="43" fillId="0" borderId="13" xfId="18" applyFont="1" applyFill="1" applyBorder="1" applyAlignment="1" applyProtection="1">
      <alignment horizontal="center" vertical="center"/>
    </xf>
    <xf numFmtId="44" fontId="43" fillId="0" borderId="10" xfId="18" applyFont="1" applyFill="1" applyBorder="1" applyAlignment="1" applyProtection="1">
      <alignment horizontal="center" vertical="center"/>
    </xf>
    <xf numFmtId="44" fontId="43" fillId="0" borderId="51" xfId="18" applyFont="1" applyFill="1" applyBorder="1" applyAlignment="1" applyProtection="1">
      <alignment horizontal="center" vertical="center"/>
    </xf>
    <xf numFmtId="44" fontId="43" fillId="0" borderId="11" xfId="18" applyFont="1" applyFill="1" applyBorder="1" applyAlignment="1" applyProtection="1">
      <alignment horizontal="center" vertical="center"/>
    </xf>
    <xf numFmtId="0" fontId="24" fillId="10" borderId="8" xfId="0" applyFont="1" applyFill="1" applyBorder="1" applyAlignment="1" applyProtection="1">
      <alignment horizontal="center" vertical="center" wrapText="1"/>
    </xf>
    <xf numFmtId="0" fontId="24" fillId="10" borderId="26" xfId="0" applyFont="1" applyFill="1" applyBorder="1" applyAlignment="1" applyProtection="1">
      <alignment horizontal="center" vertical="center" wrapText="1"/>
    </xf>
    <xf numFmtId="0" fontId="13" fillId="0" borderId="14" xfId="0" applyFont="1" applyBorder="1" applyAlignment="1" applyProtection="1">
      <alignment horizontal="right" vertical="center"/>
    </xf>
    <xf numFmtId="44" fontId="28" fillId="13" borderId="0" xfId="18" applyFont="1" applyFill="1" applyAlignment="1">
      <alignment horizontal="center"/>
    </xf>
    <xf numFmtId="44" fontId="23" fillId="10" borderId="8" xfId="0" applyNumberFormat="1" applyFont="1" applyFill="1" applyBorder="1" applyAlignment="1" applyProtection="1">
      <alignment horizontal="center" vertical="center" shrinkToFit="1"/>
    </xf>
    <xf numFmtId="0" fontId="23" fillId="10" borderId="8" xfId="0" applyFont="1" applyFill="1" applyBorder="1" applyAlignment="1" applyProtection="1">
      <alignment horizontal="center" vertical="center" shrinkToFit="1"/>
    </xf>
    <xf numFmtId="0" fontId="25" fillId="13" borderId="0" xfId="0" applyFont="1" applyFill="1" applyBorder="1" applyAlignment="1" applyProtection="1">
      <alignment horizontal="center" wrapText="1"/>
    </xf>
    <xf numFmtId="0" fontId="25" fillId="13" borderId="0" xfId="0" applyFont="1" applyFill="1" applyBorder="1" applyAlignment="1" applyProtection="1">
      <alignment horizontal="center"/>
    </xf>
    <xf numFmtId="0" fontId="25" fillId="13" borderId="38" xfId="0" applyFont="1" applyFill="1" applyBorder="1" applyAlignment="1" applyProtection="1">
      <alignment horizontal="center"/>
    </xf>
    <xf numFmtId="0" fontId="28" fillId="10" borderId="17" xfId="0" applyFont="1" applyFill="1" applyBorder="1" applyAlignment="1" applyProtection="1">
      <alignment horizontal="center" vertical="center"/>
    </xf>
    <xf numFmtId="0" fontId="28" fillId="10" borderId="10" xfId="0" applyFont="1" applyFill="1" applyBorder="1" applyAlignment="1" applyProtection="1">
      <alignment horizontal="center" vertical="center"/>
    </xf>
    <xf numFmtId="44" fontId="64" fillId="10" borderId="22" xfId="0" applyNumberFormat="1" applyFont="1" applyFill="1" applyBorder="1" applyAlignment="1" applyProtection="1">
      <alignment horizontal="center" vertical="center"/>
    </xf>
    <xf numFmtId="44" fontId="64" fillId="10" borderId="24" xfId="0" applyNumberFormat="1" applyFont="1" applyFill="1" applyBorder="1" applyAlignment="1" applyProtection="1">
      <alignment horizontal="center" vertical="center"/>
    </xf>
    <xf numFmtId="44" fontId="64" fillId="10" borderId="23" xfId="0" applyNumberFormat="1" applyFont="1" applyFill="1" applyBorder="1" applyAlignment="1" applyProtection="1">
      <alignment horizontal="center" vertical="center"/>
    </xf>
    <xf numFmtId="0" fontId="0" fillId="0" borderId="31" xfId="0" applyFont="1" applyBorder="1" applyAlignment="1" applyProtection="1">
      <alignment horizontal="center" vertical="center"/>
    </xf>
    <xf numFmtId="0" fontId="0" fillId="0" borderId="15" xfId="0" applyFont="1" applyBorder="1" applyAlignment="1" applyProtection="1">
      <alignment horizontal="center" vertical="center"/>
    </xf>
    <xf numFmtId="0" fontId="0" fillId="0" borderId="34" xfId="0" applyFont="1" applyBorder="1" applyAlignment="1" applyProtection="1">
      <alignment horizontal="center" vertical="center"/>
    </xf>
    <xf numFmtId="0" fontId="0" fillId="0" borderId="41" xfId="0" applyFont="1" applyBorder="1" applyAlignment="1" applyProtection="1">
      <alignment horizontal="center" vertical="center"/>
    </xf>
    <xf numFmtId="0" fontId="0" fillId="0" borderId="0" xfId="0" applyFont="1" applyBorder="1" applyAlignment="1" applyProtection="1">
      <alignment horizontal="center" vertical="center"/>
    </xf>
    <xf numFmtId="0" fontId="0" fillId="0" borderId="39" xfId="0" applyFont="1" applyBorder="1" applyAlignment="1" applyProtection="1">
      <alignment horizontal="center" vertical="center"/>
    </xf>
    <xf numFmtId="0" fontId="0" fillId="0" borderId="14" xfId="0" applyFont="1" applyBorder="1" applyAlignment="1" applyProtection="1">
      <alignment horizontal="center" vertical="center"/>
    </xf>
    <xf numFmtId="0" fontId="0" fillId="0" borderId="38" xfId="0" applyFont="1" applyBorder="1" applyAlignment="1" applyProtection="1">
      <alignment horizontal="center" vertical="center"/>
    </xf>
    <xf numFmtId="0" fontId="0" fillId="0" borderId="40" xfId="0" applyFont="1" applyBorder="1" applyAlignment="1" applyProtection="1">
      <alignment horizontal="center" vertical="center"/>
    </xf>
    <xf numFmtId="0" fontId="28" fillId="0" borderId="35" xfId="0" applyFont="1" applyFill="1" applyBorder="1" applyAlignment="1" applyProtection="1">
      <alignment horizontal="center" vertical="center" wrapText="1"/>
    </xf>
    <xf numFmtId="0" fontId="28" fillId="0" borderId="15" xfId="0" applyFont="1" applyFill="1" applyBorder="1" applyAlignment="1" applyProtection="1">
      <alignment horizontal="center" vertical="center" wrapText="1"/>
    </xf>
    <xf numFmtId="0" fontId="28" fillId="0" borderId="46" xfId="0" applyFont="1" applyFill="1" applyBorder="1" applyAlignment="1" applyProtection="1">
      <alignment horizontal="center" vertical="center" wrapText="1"/>
    </xf>
    <xf numFmtId="0" fontId="28" fillId="0" borderId="37"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8" fillId="0" borderId="47" xfId="0" applyFont="1" applyFill="1" applyBorder="1" applyAlignment="1" applyProtection="1">
      <alignment horizontal="center" vertical="center" wrapText="1"/>
    </xf>
    <xf numFmtId="0" fontId="28" fillId="0" borderId="29" xfId="0" applyFont="1" applyFill="1" applyBorder="1" applyAlignment="1" applyProtection="1">
      <alignment horizontal="center" vertical="center" wrapText="1"/>
    </xf>
    <xf numFmtId="0" fontId="28" fillId="0" borderId="19" xfId="0" applyFont="1" applyFill="1" applyBorder="1" applyAlignment="1" applyProtection="1">
      <alignment horizontal="center" vertical="center" wrapText="1"/>
    </xf>
    <xf numFmtId="0" fontId="28" fillId="0" borderId="25" xfId="0" applyFont="1" applyFill="1" applyBorder="1" applyAlignment="1" applyProtection="1">
      <alignment horizontal="center" vertical="center" wrapText="1"/>
    </xf>
    <xf numFmtId="0" fontId="28" fillId="0" borderId="35" xfId="0" applyFont="1" applyFill="1" applyBorder="1" applyAlignment="1" applyProtection="1">
      <alignment horizontal="center"/>
    </xf>
    <xf numFmtId="0" fontId="28" fillId="0" borderId="15" xfId="0" applyFont="1" applyFill="1" applyBorder="1" applyAlignment="1" applyProtection="1">
      <alignment horizontal="center"/>
    </xf>
    <xf numFmtId="0" fontId="28" fillId="0" borderId="46" xfId="0" applyFont="1" applyFill="1" applyBorder="1" applyAlignment="1" applyProtection="1">
      <alignment horizontal="center"/>
    </xf>
    <xf numFmtId="0" fontId="28" fillId="0" borderId="37" xfId="0" applyFont="1" applyFill="1" applyBorder="1" applyAlignment="1" applyProtection="1">
      <alignment horizontal="center"/>
    </xf>
    <xf numFmtId="0" fontId="28" fillId="0" borderId="0" xfId="0" applyFont="1" applyFill="1" applyBorder="1" applyAlignment="1" applyProtection="1">
      <alignment horizontal="center"/>
    </xf>
    <xf numFmtId="0" fontId="28" fillId="0" borderId="47" xfId="0" applyFont="1" applyFill="1" applyBorder="1" applyAlignment="1" applyProtection="1">
      <alignment horizontal="center"/>
    </xf>
    <xf numFmtId="0" fontId="28" fillId="0" borderId="29" xfId="0" applyFont="1" applyFill="1" applyBorder="1" applyAlignment="1" applyProtection="1">
      <alignment horizontal="center"/>
    </xf>
    <xf numFmtId="0" fontId="28" fillId="0" borderId="19" xfId="0" applyFont="1" applyFill="1" applyBorder="1" applyAlignment="1" applyProtection="1">
      <alignment horizontal="center"/>
    </xf>
    <xf numFmtId="0" fontId="28" fillId="0" borderId="25" xfId="0" applyFont="1" applyFill="1" applyBorder="1" applyAlignment="1" applyProtection="1">
      <alignment horizontal="center"/>
    </xf>
    <xf numFmtId="0" fontId="23" fillId="0" borderId="35" xfId="0" applyFont="1" applyFill="1" applyBorder="1" applyAlignment="1" applyProtection="1">
      <alignment horizontal="center"/>
    </xf>
    <xf numFmtId="0" fontId="23" fillId="0" borderId="15" xfId="0" applyFont="1" applyFill="1" applyBorder="1" applyAlignment="1" applyProtection="1">
      <alignment horizontal="center"/>
    </xf>
    <xf numFmtId="0" fontId="23" fillId="0" borderId="34" xfId="0" applyFont="1" applyFill="1" applyBorder="1" applyAlignment="1" applyProtection="1">
      <alignment horizontal="center"/>
    </xf>
    <xf numFmtId="0" fontId="23" fillId="0" borderId="37" xfId="0" applyFont="1" applyFill="1" applyBorder="1" applyAlignment="1" applyProtection="1">
      <alignment horizontal="center"/>
    </xf>
    <xf numFmtId="0" fontId="23" fillId="0" borderId="0" xfId="0" applyFont="1" applyFill="1" applyBorder="1" applyAlignment="1" applyProtection="1">
      <alignment horizontal="center"/>
    </xf>
    <xf numFmtId="0" fontId="23" fillId="0" borderId="39" xfId="0" applyFont="1" applyFill="1" applyBorder="1" applyAlignment="1" applyProtection="1">
      <alignment horizontal="center"/>
    </xf>
    <xf numFmtId="0" fontId="23" fillId="0" borderId="29" xfId="0" applyFont="1" applyFill="1" applyBorder="1" applyAlignment="1" applyProtection="1">
      <alignment horizontal="center"/>
    </xf>
    <xf numFmtId="0" fontId="23" fillId="0" borderId="19" xfId="0" applyFont="1" applyFill="1" applyBorder="1" applyAlignment="1" applyProtection="1">
      <alignment horizontal="center"/>
    </xf>
    <xf numFmtId="0" fontId="23" fillId="0" borderId="16" xfId="0" applyFont="1" applyFill="1" applyBorder="1" applyAlignment="1" applyProtection="1">
      <alignment horizontal="center"/>
    </xf>
    <xf numFmtId="0" fontId="36" fillId="0" borderId="22" xfId="0" applyFont="1" applyFill="1" applyBorder="1" applyAlignment="1" applyProtection="1">
      <alignment horizontal="center" vertical="center"/>
    </xf>
    <xf numFmtId="0" fontId="36" fillId="0" borderId="24" xfId="0" applyFont="1" applyFill="1" applyBorder="1" applyAlignment="1" applyProtection="1">
      <alignment horizontal="center" vertical="center"/>
    </xf>
    <xf numFmtId="0" fontId="36" fillId="0" borderId="23" xfId="0" applyFont="1" applyFill="1" applyBorder="1" applyAlignment="1" applyProtection="1">
      <alignment horizontal="center" vertical="center"/>
    </xf>
    <xf numFmtId="0" fontId="28" fillId="0" borderId="8" xfId="0" applyFont="1" applyBorder="1" applyAlignment="1">
      <alignment horizontal="center" vertical="center"/>
    </xf>
    <xf numFmtId="10" fontId="23" fillId="0" borderId="8" xfId="19" applyNumberFormat="1" applyFont="1" applyFill="1" applyBorder="1" applyAlignment="1" applyProtection="1">
      <alignment horizontal="center" vertical="center"/>
    </xf>
    <xf numFmtId="0" fontId="28" fillId="10" borderId="35" xfId="0" applyFont="1" applyFill="1" applyBorder="1" applyAlignment="1" applyProtection="1">
      <alignment horizontal="center" vertical="center" wrapText="1"/>
    </xf>
    <xf numFmtId="0" fontId="28" fillId="10" borderId="15" xfId="0" applyFont="1" applyFill="1" applyBorder="1" applyAlignment="1" applyProtection="1">
      <alignment horizontal="center" vertical="center" wrapText="1"/>
    </xf>
    <xf numFmtId="0" fontId="28" fillId="10" borderId="37" xfId="0" applyFont="1" applyFill="1" applyBorder="1" applyAlignment="1" applyProtection="1">
      <alignment horizontal="center" vertical="center" wrapText="1"/>
    </xf>
    <xf numFmtId="0" fontId="28" fillId="10" borderId="0" xfId="0" applyFont="1" applyFill="1" applyBorder="1" applyAlignment="1" applyProtection="1">
      <alignment horizontal="center" vertical="center" wrapText="1"/>
    </xf>
    <xf numFmtId="0" fontId="28" fillId="10" borderId="29" xfId="0" applyFont="1" applyFill="1" applyBorder="1" applyAlignment="1" applyProtection="1">
      <alignment horizontal="center" vertical="center" wrapText="1"/>
    </xf>
    <xf numFmtId="0" fontId="28" fillId="10" borderId="19" xfId="0" applyFont="1" applyFill="1" applyBorder="1" applyAlignment="1" applyProtection="1">
      <alignment horizontal="center" vertical="center" wrapText="1"/>
    </xf>
    <xf numFmtId="0" fontId="37" fillId="11" borderId="22" xfId="0" applyFont="1" applyFill="1" applyBorder="1" applyAlignment="1" applyProtection="1">
      <alignment horizontal="center" vertical="center"/>
    </xf>
    <xf numFmtId="0" fontId="37" fillId="11" borderId="24" xfId="0" applyFont="1" applyFill="1" applyBorder="1" applyAlignment="1" applyProtection="1">
      <alignment horizontal="center" vertical="center"/>
    </xf>
    <xf numFmtId="0" fontId="37" fillId="11" borderId="23" xfId="0" applyFont="1" applyFill="1" applyBorder="1" applyAlignment="1" applyProtection="1">
      <alignment horizontal="center" vertical="center"/>
    </xf>
    <xf numFmtId="44" fontId="34" fillId="10" borderId="5" xfId="0" applyNumberFormat="1" applyFont="1" applyFill="1" applyBorder="1" applyAlignment="1" applyProtection="1">
      <alignment horizontal="center" vertical="center"/>
    </xf>
    <xf numFmtId="0" fontId="34" fillId="10" borderId="9" xfId="0" applyFont="1" applyFill="1" applyBorder="1" applyAlignment="1" applyProtection="1">
      <alignment horizontal="center" vertical="center"/>
    </xf>
    <xf numFmtId="0" fontId="34" fillId="10" borderId="7" xfId="0" applyFont="1" applyFill="1" applyBorder="1" applyAlignment="1" applyProtection="1">
      <alignment horizontal="center" vertical="center"/>
    </xf>
    <xf numFmtId="0" fontId="28" fillId="0" borderId="8" xfId="20" applyNumberFormat="1" applyFont="1" applyFill="1" applyBorder="1" applyAlignment="1" applyProtection="1">
      <alignment horizontal="center" vertical="center"/>
    </xf>
    <xf numFmtId="0" fontId="23" fillId="10" borderId="27" xfId="0" applyFont="1" applyFill="1" applyBorder="1" applyAlignment="1" applyProtection="1">
      <alignment horizontal="center" vertical="center"/>
    </xf>
    <xf numFmtId="0" fontId="23" fillId="10" borderId="8" xfId="0" applyFont="1" applyFill="1" applyBorder="1" applyAlignment="1" applyProtection="1">
      <alignment horizontal="center" vertical="center"/>
    </xf>
    <xf numFmtId="0" fontId="15" fillId="10" borderId="8" xfId="0" applyFont="1" applyFill="1" applyBorder="1" applyAlignment="1" applyProtection="1">
      <alignment horizontal="center" vertical="center" wrapText="1"/>
    </xf>
    <xf numFmtId="0" fontId="15" fillId="10" borderId="26" xfId="0" applyFont="1" applyFill="1" applyBorder="1" applyAlignment="1" applyProtection="1">
      <alignment horizontal="center" vertical="center" wrapText="1"/>
    </xf>
    <xf numFmtId="44" fontId="28" fillId="0" borderId="8" xfId="0" applyNumberFormat="1" applyFont="1" applyBorder="1" applyAlignment="1">
      <alignment horizontal="center" vertical="center"/>
    </xf>
    <xf numFmtId="44" fontId="28" fillId="0" borderId="8" xfId="0" applyNumberFormat="1" applyFont="1" applyFill="1" applyBorder="1" applyAlignment="1">
      <alignment horizontal="center" vertical="center"/>
    </xf>
    <xf numFmtId="44" fontId="34" fillId="10" borderId="26" xfId="0" applyNumberFormat="1" applyFont="1" applyFill="1" applyBorder="1" applyAlignment="1">
      <alignment horizontal="center" vertical="center"/>
    </xf>
    <xf numFmtId="0" fontId="34" fillId="10" borderId="63" xfId="0" applyFont="1" applyFill="1" applyBorder="1" applyAlignment="1">
      <alignment horizontal="center" vertical="center"/>
    </xf>
    <xf numFmtId="0" fontId="25" fillId="0" borderId="8" xfId="0" applyFont="1" applyBorder="1" applyAlignment="1">
      <alignment horizontal="left" vertical="center" wrapText="1"/>
    </xf>
    <xf numFmtId="0" fontId="25" fillId="0" borderId="29" xfId="0" applyFont="1" applyFill="1" applyBorder="1" applyAlignment="1" applyProtection="1">
      <alignment horizontal="left" vertical="center" wrapText="1"/>
    </xf>
    <xf numFmtId="0" fontId="25" fillId="0" borderId="19" xfId="0" applyFont="1" applyFill="1" applyBorder="1" applyAlignment="1" applyProtection="1">
      <alignment horizontal="left" vertical="center" wrapText="1"/>
    </xf>
    <xf numFmtId="0" fontId="25" fillId="0" borderId="25" xfId="0" applyFont="1" applyFill="1" applyBorder="1" applyAlignment="1" applyProtection="1">
      <alignment horizontal="left" vertical="center" wrapText="1"/>
    </xf>
    <xf numFmtId="10" fontId="41" fillId="14" borderId="13" xfId="19" applyNumberFormat="1" applyFont="1" applyFill="1" applyBorder="1" applyAlignment="1" applyProtection="1">
      <alignment horizontal="center" vertical="top"/>
      <protection locked="0"/>
    </xf>
    <xf numFmtId="10" fontId="41" fillId="14" borderId="10" xfId="19" applyNumberFormat="1" applyFont="1" applyFill="1" applyBorder="1" applyAlignment="1" applyProtection="1">
      <alignment horizontal="center" vertical="top"/>
      <protection locked="0"/>
    </xf>
    <xf numFmtId="10" fontId="41" fillId="14" borderId="51" xfId="19" applyNumberFormat="1" applyFont="1" applyFill="1" applyBorder="1" applyAlignment="1" applyProtection="1">
      <alignment horizontal="center" vertical="top"/>
      <protection locked="0"/>
    </xf>
    <xf numFmtId="0" fontId="23" fillId="10" borderId="35" xfId="0" applyFont="1" applyFill="1" applyBorder="1" applyAlignment="1" applyProtection="1">
      <alignment horizontal="center" vertical="center" wrapText="1"/>
    </xf>
    <xf numFmtId="0" fontId="23" fillId="10" borderId="15" xfId="0" applyFont="1" applyFill="1" applyBorder="1" applyAlignment="1" applyProtection="1">
      <alignment horizontal="center" vertical="center" wrapText="1"/>
    </xf>
    <xf numFmtId="0" fontId="23" fillId="10" borderId="34" xfId="0" applyFont="1" applyFill="1" applyBorder="1" applyAlignment="1" applyProtection="1">
      <alignment horizontal="center" vertical="center" wrapText="1"/>
    </xf>
    <xf numFmtId="0" fontId="23" fillId="10" borderId="37" xfId="0" applyFont="1" applyFill="1" applyBorder="1" applyAlignment="1" applyProtection="1">
      <alignment horizontal="center" vertical="center" wrapText="1"/>
    </xf>
    <xf numFmtId="0" fontId="23" fillId="10" borderId="0" xfId="0" applyFont="1" applyFill="1" applyBorder="1" applyAlignment="1" applyProtection="1">
      <alignment horizontal="center" vertical="center" wrapText="1"/>
    </xf>
    <xf numFmtId="0" fontId="23" fillId="10" borderId="39" xfId="0" applyFont="1" applyFill="1" applyBorder="1" applyAlignment="1" applyProtection="1">
      <alignment horizontal="center" vertical="center" wrapText="1"/>
    </xf>
    <xf numFmtId="0" fontId="15" fillId="0" borderId="58" xfId="0" applyFont="1" applyFill="1" applyBorder="1" applyAlignment="1" applyProtection="1">
      <alignment horizontal="center"/>
    </xf>
    <xf numFmtId="0" fontId="15" fillId="0" borderId="3" xfId="0" applyFont="1" applyFill="1" applyBorder="1" applyAlignment="1" applyProtection="1">
      <alignment horizontal="center"/>
    </xf>
    <xf numFmtId="0" fontId="15" fillId="0" borderId="12" xfId="0" applyFont="1" applyFill="1" applyBorder="1" applyAlignment="1" applyProtection="1">
      <alignment horizontal="center"/>
    </xf>
    <xf numFmtId="0" fontId="15" fillId="0" borderId="20" xfId="0" applyFont="1" applyFill="1" applyBorder="1" applyAlignment="1" applyProtection="1">
      <alignment horizontal="center" wrapText="1"/>
    </xf>
    <xf numFmtId="0" fontId="15" fillId="0" borderId="21" xfId="0" applyFont="1" applyFill="1" applyBorder="1" applyAlignment="1" applyProtection="1">
      <alignment horizontal="center" wrapText="1"/>
    </xf>
    <xf numFmtId="43" fontId="28" fillId="0" borderId="8" xfId="0" applyNumberFormat="1" applyFont="1" applyFill="1" applyBorder="1" applyAlignment="1" applyProtection="1">
      <alignment horizontal="center" vertical="center" shrinkToFit="1"/>
    </xf>
    <xf numFmtId="0" fontId="28" fillId="0" borderId="8" xfId="0" applyFont="1" applyFill="1" applyBorder="1" applyAlignment="1" applyProtection="1">
      <alignment horizontal="center" vertical="center" shrinkToFit="1"/>
    </xf>
    <xf numFmtId="44" fontId="34" fillId="10" borderId="42" xfId="0" applyNumberFormat="1" applyFont="1" applyFill="1" applyBorder="1" applyAlignment="1" applyProtection="1">
      <alignment horizontal="center" vertical="center"/>
    </xf>
    <xf numFmtId="0" fontId="34" fillId="10" borderId="42" xfId="0" applyFont="1" applyFill="1" applyBorder="1" applyAlignment="1" applyProtection="1">
      <alignment horizontal="center" vertical="center"/>
    </xf>
    <xf numFmtId="44" fontId="34" fillId="0" borderId="43" xfId="0" applyNumberFormat="1" applyFont="1" applyFill="1" applyBorder="1" applyAlignment="1" applyProtection="1">
      <alignment horizontal="center" vertical="center"/>
    </xf>
    <xf numFmtId="0" fontId="34" fillId="0" borderId="42" xfId="0" applyFont="1" applyFill="1" applyBorder="1" applyAlignment="1" applyProtection="1">
      <alignment horizontal="center" vertical="center"/>
    </xf>
    <xf numFmtId="0" fontId="25" fillId="10" borderId="18" xfId="0" applyFont="1" applyFill="1" applyBorder="1" applyAlignment="1" applyProtection="1">
      <alignment horizontal="center" vertical="center" textRotation="90" wrapText="1"/>
    </xf>
    <xf numFmtId="0" fontId="25" fillId="10" borderId="31" xfId="0" applyFont="1" applyFill="1" applyBorder="1" applyAlignment="1" applyProtection="1">
      <alignment horizontal="center" vertical="center" textRotation="90" wrapText="1"/>
    </xf>
    <xf numFmtId="0" fontId="15" fillId="0" borderId="41" xfId="0" applyFont="1" applyFill="1" applyBorder="1" applyAlignment="1" applyProtection="1">
      <alignment horizontal="left" vertical="center"/>
    </xf>
    <xf numFmtId="0" fontId="15" fillId="0" borderId="0" xfId="0" applyFont="1" applyFill="1" applyBorder="1" applyAlignment="1" applyProtection="1">
      <alignment horizontal="left" vertical="center"/>
    </xf>
    <xf numFmtId="0" fontId="15" fillId="0" borderId="39" xfId="0" applyFont="1" applyFill="1" applyBorder="1" applyAlignment="1" applyProtection="1">
      <alignment horizontal="left" vertical="center"/>
    </xf>
    <xf numFmtId="44" fontId="34" fillId="0" borderId="42" xfId="0" applyNumberFormat="1" applyFont="1" applyFill="1" applyBorder="1" applyAlignment="1" applyProtection="1">
      <alignment horizontal="center" vertical="center"/>
    </xf>
    <xf numFmtId="44" fontId="44" fillId="10" borderId="42" xfId="0" applyNumberFormat="1" applyFont="1" applyFill="1" applyBorder="1" applyAlignment="1" applyProtection="1">
      <alignment horizontal="center" vertical="center"/>
    </xf>
    <xf numFmtId="0" fontId="44" fillId="10" borderId="42" xfId="0" applyFont="1" applyFill="1" applyBorder="1" applyAlignment="1" applyProtection="1">
      <alignment horizontal="center" vertical="center"/>
    </xf>
    <xf numFmtId="0" fontId="44" fillId="10" borderId="44" xfId="0" applyFont="1" applyFill="1" applyBorder="1" applyAlignment="1" applyProtection="1">
      <alignment horizontal="center" vertical="center"/>
    </xf>
    <xf numFmtId="44" fontId="28" fillId="0" borderId="8" xfId="0" applyNumberFormat="1" applyFont="1" applyFill="1" applyBorder="1" applyAlignment="1" applyProtection="1">
      <alignment horizontal="center" vertical="center" shrinkToFit="1"/>
    </xf>
    <xf numFmtId="0" fontId="23" fillId="10" borderId="26" xfId="0" applyFont="1" applyFill="1" applyBorder="1" applyAlignment="1" applyProtection="1">
      <alignment horizontal="center" vertical="center" shrinkToFit="1"/>
    </xf>
    <xf numFmtId="0" fontId="15" fillId="0" borderId="45" xfId="0" applyFont="1" applyFill="1" applyBorder="1" applyAlignment="1" applyProtection="1">
      <alignment horizontal="left"/>
    </xf>
    <xf numFmtId="0" fontId="15" fillId="0" borderId="20" xfId="0" applyFont="1" applyFill="1" applyBorder="1" applyAlignment="1" applyProtection="1">
      <alignment horizontal="left"/>
    </xf>
    <xf numFmtId="0" fontId="25" fillId="10" borderId="8" xfId="0" applyFont="1" applyFill="1" applyBorder="1" applyAlignment="1" applyProtection="1">
      <alignment horizontal="center" vertical="center" textRotation="90" wrapText="1"/>
    </xf>
    <xf numFmtId="0" fontId="25" fillId="10" borderId="8" xfId="0" applyFont="1" applyFill="1" applyBorder="1" applyAlignment="1" applyProtection="1">
      <alignment horizontal="center" vertical="center" wrapText="1"/>
    </xf>
    <xf numFmtId="0" fontId="28" fillId="0" borderId="31" xfId="0" applyFont="1" applyBorder="1" applyAlignment="1" applyProtection="1">
      <alignment horizontal="center" vertical="center" wrapText="1"/>
    </xf>
    <xf numFmtId="0" fontId="28" fillId="0" borderId="15" xfId="0" applyFont="1" applyBorder="1" applyAlignment="1" applyProtection="1">
      <alignment horizontal="center" vertical="center" wrapText="1"/>
    </xf>
    <xf numFmtId="0" fontId="28" fillId="0" borderId="46" xfId="0" applyFont="1" applyBorder="1" applyAlignment="1" applyProtection="1">
      <alignment horizontal="center" vertical="center" wrapText="1"/>
    </xf>
    <xf numFmtId="0" fontId="28" fillId="0" borderId="30" xfId="0" applyFont="1" applyBorder="1" applyAlignment="1" applyProtection="1">
      <alignment horizontal="center" vertical="center" wrapText="1"/>
    </xf>
    <xf numFmtId="0" fontId="28" fillId="0" borderId="19" xfId="0" applyFont="1" applyBorder="1" applyAlignment="1" applyProtection="1">
      <alignment horizontal="center" vertical="center" wrapText="1"/>
    </xf>
    <xf numFmtId="0" fontId="28" fillId="0" borderId="25" xfId="0" applyFont="1" applyBorder="1" applyAlignment="1" applyProtection="1">
      <alignment horizontal="center" vertical="center" wrapText="1"/>
    </xf>
    <xf numFmtId="0" fontId="28" fillId="0" borderId="5" xfId="0" applyFont="1" applyBorder="1" applyAlignment="1" applyProtection="1">
      <alignment horizontal="center" vertical="top"/>
    </xf>
    <xf numFmtId="0" fontId="28" fillId="0" borderId="9" xfId="0" applyFont="1" applyBorder="1" applyAlignment="1" applyProtection="1">
      <alignment horizontal="center" vertical="top"/>
    </xf>
    <xf numFmtId="0" fontId="28" fillId="0" borderId="6" xfId="0" applyFont="1" applyBorder="1" applyAlignment="1" applyProtection="1">
      <alignment horizontal="center" vertical="top"/>
    </xf>
    <xf numFmtId="0" fontId="28" fillId="0" borderId="7" xfId="0" applyFont="1" applyBorder="1" applyAlignment="1" applyProtection="1">
      <alignment horizontal="center" vertical="top"/>
    </xf>
    <xf numFmtId="9" fontId="13" fillId="0" borderId="5" xfId="19" applyFont="1" applyBorder="1" applyAlignment="1" applyProtection="1">
      <alignment horizontal="center" vertical="top"/>
    </xf>
    <xf numFmtId="9" fontId="13" fillId="0" borderId="9" xfId="19" applyFont="1" applyBorder="1" applyAlignment="1" applyProtection="1">
      <alignment horizontal="center" vertical="top"/>
    </xf>
    <xf numFmtId="9" fontId="13" fillId="0" borderId="6" xfId="19" applyFont="1" applyBorder="1" applyAlignment="1" applyProtection="1">
      <alignment horizontal="center" vertical="top"/>
    </xf>
    <xf numFmtId="44" fontId="13" fillId="0" borderId="5" xfId="18" applyFont="1" applyBorder="1" applyAlignment="1" applyProtection="1">
      <alignment horizontal="center" vertical="top"/>
    </xf>
    <xf numFmtId="44" fontId="13" fillId="0" borderId="9" xfId="18" applyFont="1" applyBorder="1" applyAlignment="1" applyProtection="1">
      <alignment horizontal="center" vertical="top"/>
    </xf>
    <xf numFmtId="44" fontId="13" fillId="0" borderId="6" xfId="18" applyFont="1" applyBorder="1" applyAlignment="1" applyProtection="1">
      <alignment horizontal="center" vertical="top"/>
    </xf>
    <xf numFmtId="44" fontId="13" fillId="0" borderId="7" xfId="18" applyFont="1" applyBorder="1" applyAlignment="1" applyProtection="1">
      <alignment horizontal="center" vertical="top"/>
    </xf>
    <xf numFmtId="0" fontId="26" fillId="10" borderId="31" xfId="0" applyFont="1" applyFill="1" applyBorder="1" applyAlignment="1" applyProtection="1">
      <alignment horizontal="center" vertical="center" wrapText="1"/>
    </xf>
    <xf numFmtId="0" fontId="26" fillId="10" borderId="15" xfId="0" applyFont="1" applyFill="1" applyBorder="1" applyAlignment="1" applyProtection="1">
      <alignment horizontal="center" vertical="center" wrapText="1"/>
    </xf>
    <xf numFmtId="0" fontId="26" fillId="10" borderId="46" xfId="0" applyFont="1" applyFill="1" applyBorder="1" applyAlignment="1" applyProtection="1">
      <alignment horizontal="center" vertical="center" wrapText="1"/>
    </xf>
    <xf numFmtId="0" fontId="26" fillId="10" borderId="30" xfId="0" applyFont="1" applyFill="1" applyBorder="1" applyAlignment="1" applyProtection="1">
      <alignment horizontal="center" vertical="center" wrapText="1"/>
    </xf>
    <xf numFmtId="0" fontId="26" fillId="10" borderId="19" xfId="0" applyFont="1" applyFill="1" applyBorder="1" applyAlignment="1" applyProtection="1">
      <alignment horizontal="center" vertical="center" wrapText="1"/>
    </xf>
    <xf numFmtId="0" fontId="26" fillId="10" borderId="25" xfId="0" applyFont="1" applyFill="1" applyBorder="1" applyAlignment="1" applyProtection="1">
      <alignment horizontal="center" vertical="center" wrapText="1"/>
    </xf>
    <xf numFmtId="0" fontId="28" fillId="10" borderId="8" xfId="0" applyFont="1" applyFill="1" applyBorder="1" applyAlignment="1" applyProtection="1">
      <alignment horizontal="center" vertical="center" wrapText="1"/>
    </xf>
    <xf numFmtId="0" fontId="26" fillId="10" borderId="8" xfId="0" applyFont="1" applyFill="1" applyBorder="1" applyAlignment="1" applyProtection="1">
      <alignment horizontal="center" vertical="center" wrapText="1"/>
    </xf>
    <xf numFmtId="0" fontId="71" fillId="11" borderId="22" xfId="0" applyFont="1" applyFill="1" applyBorder="1" applyAlignment="1" applyProtection="1">
      <alignment horizontal="center" vertical="center"/>
    </xf>
    <xf numFmtId="0" fontId="71" fillId="11" borderId="24" xfId="0" applyFont="1" applyFill="1" applyBorder="1" applyAlignment="1" applyProtection="1">
      <alignment horizontal="center" vertical="center"/>
    </xf>
    <xf numFmtId="0" fontId="71" fillId="11" borderId="23" xfId="0" applyFont="1" applyFill="1" applyBorder="1" applyAlignment="1" applyProtection="1">
      <alignment horizontal="center" vertical="center"/>
    </xf>
    <xf numFmtId="44" fontId="40" fillId="14" borderId="8" xfId="18" applyFont="1" applyFill="1" applyBorder="1" applyAlignment="1" applyProtection="1">
      <alignment horizontal="center" vertical="center"/>
      <protection locked="0"/>
    </xf>
    <xf numFmtId="0" fontId="30" fillId="0" borderId="43" xfId="0" applyFont="1" applyBorder="1" applyAlignment="1" applyProtection="1">
      <alignment horizontal="center" vertical="center"/>
    </xf>
    <xf numFmtId="0" fontId="30" fillId="0" borderId="42" xfId="0" applyFont="1" applyBorder="1" applyAlignment="1" applyProtection="1">
      <alignment horizontal="center" vertical="center"/>
    </xf>
    <xf numFmtId="166" fontId="34" fillId="0" borderId="42" xfId="20" applyNumberFormat="1" applyFont="1" applyFill="1" applyBorder="1" applyAlignment="1" applyProtection="1">
      <alignment horizontal="center" vertical="center"/>
    </xf>
    <xf numFmtId="0" fontId="0" fillId="0" borderId="41" xfId="0" applyFont="1" applyBorder="1" applyAlignment="1" applyProtection="1">
      <alignment horizontal="center"/>
    </xf>
    <xf numFmtId="0" fontId="0" fillId="0" borderId="0" xfId="0" applyFont="1" applyBorder="1" applyAlignment="1" applyProtection="1">
      <alignment horizontal="center"/>
    </xf>
    <xf numFmtId="43" fontId="38" fillId="0" borderId="27" xfId="20" applyFont="1" applyFill="1" applyBorder="1" applyAlignment="1" applyProtection="1">
      <alignment horizontal="center" vertical="center"/>
    </xf>
    <xf numFmtId="43" fontId="28" fillId="0" borderId="8" xfId="20" applyFont="1" applyFill="1" applyBorder="1" applyAlignment="1" applyProtection="1">
      <alignment horizontal="center" vertical="center"/>
    </xf>
    <xf numFmtId="44" fontId="28" fillId="0" borderId="8" xfId="18" applyFont="1" applyBorder="1" applyAlignment="1" applyProtection="1">
      <alignment horizontal="center" vertical="center"/>
    </xf>
    <xf numFmtId="44" fontId="28" fillId="0" borderId="26" xfId="18" applyFont="1" applyBorder="1" applyAlignment="1" applyProtection="1">
      <alignment horizontal="center" vertical="center"/>
    </xf>
    <xf numFmtId="44" fontId="34" fillId="0" borderId="6" xfId="18" applyFont="1" applyFill="1" applyBorder="1" applyAlignment="1" applyProtection="1">
      <alignment horizontal="center" vertical="center"/>
    </xf>
    <xf numFmtId="44" fontId="34" fillId="0" borderId="8" xfId="18" applyFont="1" applyFill="1" applyBorder="1" applyAlignment="1" applyProtection="1">
      <alignment horizontal="center" vertical="center"/>
    </xf>
    <xf numFmtId="44" fontId="30" fillId="0" borderId="8" xfId="18" applyFont="1" applyFill="1" applyBorder="1" applyAlignment="1" applyProtection="1">
      <alignment horizontal="center" vertical="center"/>
    </xf>
    <xf numFmtId="44" fontId="30" fillId="0" borderId="26" xfId="18" applyFont="1" applyFill="1" applyBorder="1" applyAlignment="1" applyProtection="1">
      <alignment horizontal="center" vertical="center"/>
    </xf>
    <xf numFmtId="0" fontId="23" fillId="0" borderId="5" xfId="0" applyFont="1" applyFill="1" applyBorder="1" applyAlignment="1" applyProtection="1">
      <alignment horizontal="left" vertical="center"/>
    </xf>
    <xf numFmtId="0" fontId="23" fillId="0" borderId="9" xfId="0" applyFont="1" applyFill="1" applyBorder="1" applyAlignment="1" applyProtection="1">
      <alignment horizontal="left" vertical="center"/>
    </xf>
    <xf numFmtId="0" fontId="23" fillId="0" borderId="6" xfId="0" applyFont="1" applyFill="1" applyBorder="1" applyAlignment="1" applyProtection="1">
      <alignment horizontal="left" vertical="center"/>
    </xf>
    <xf numFmtId="0" fontId="25" fillId="0" borderId="8" xfId="0" applyFont="1" applyFill="1" applyBorder="1" applyAlignment="1" applyProtection="1">
      <alignment horizontal="left" vertical="center" wrapText="1"/>
    </xf>
    <xf numFmtId="0" fontId="26" fillId="10" borderId="14" xfId="0" applyFont="1" applyFill="1" applyBorder="1" applyAlignment="1" applyProtection="1">
      <alignment horizontal="center" vertical="center" wrapText="1"/>
    </xf>
    <xf numFmtId="0" fontId="26" fillId="10" borderId="38" xfId="0" applyFont="1" applyFill="1" applyBorder="1" applyAlignment="1" applyProtection="1">
      <alignment horizontal="center" vertical="center" wrapText="1"/>
    </xf>
    <xf numFmtId="0" fontId="26" fillId="10" borderId="49" xfId="0" applyFont="1" applyFill="1" applyBorder="1" applyAlignment="1" applyProtection="1">
      <alignment horizontal="center" vertical="center" wrapText="1"/>
    </xf>
    <xf numFmtId="44" fontId="34" fillId="10" borderId="8" xfId="0" applyNumberFormat="1" applyFont="1" applyFill="1" applyBorder="1" applyAlignment="1" applyProtection="1">
      <alignment horizontal="center" vertical="center" shrinkToFit="1"/>
    </xf>
    <xf numFmtId="0" fontId="34" fillId="10" borderId="8" xfId="0" applyFont="1" applyFill="1" applyBorder="1" applyAlignment="1" applyProtection="1">
      <alignment horizontal="center" vertical="center" shrinkToFit="1"/>
    </xf>
    <xf numFmtId="0" fontId="34" fillId="10" borderId="26" xfId="0" applyFont="1" applyFill="1" applyBorder="1" applyAlignment="1" applyProtection="1">
      <alignment horizontal="center" vertical="center" shrinkToFit="1"/>
    </xf>
    <xf numFmtId="0" fontId="35" fillId="10" borderId="8" xfId="0" applyFont="1" applyFill="1" applyBorder="1" applyAlignment="1" applyProtection="1">
      <alignment horizontal="center" vertical="center" textRotation="90" wrapText="1"/>
    </xf>
    <xf numFmtId="0" fontId="28" fillId="0" borderId="58" xfId="0" applyFont="1" applyFill="1" applyBorder="1" applyAlignment="1" applyProtection="1">
      <alignment horizontal="center" vertical="center" wrapText="1"/>
    </xf>
    <xf numFmtId="0" fontId="28" fillId="0" borderId="3" xfId="0" applyFont="1" applyFill="1" applyBorder="1" applyAlignment="1" applyProtection="1">
      <alignment horizontal="center" vertical="center" wrapText="1"/>
    </xf>
    <xf numFmtId="0" fontId="28" fillId="0" borderId="12" xfId="0" applyFont="1" applyFill="1" applyBorder="1" applyAlignment="1" applyProtection="1">
      <alignment horizontal="center" vertical="center" wrapText="1"/>
    </xf>
    <xf numFmtId="0" fontId="25" fillId="0" borderId="54"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37"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39" xfId="0" applyFont="1" applyBorder="1" applyAlignment="1">
      <alignment horizontal="center" vertical="center" wrapText="1"/>
    </xf>
    <xf numFmtId="0" fontId="25" fillId="0" borderId="29"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16" xfId="0" applyFont="1" applyBorder="1" applyAlignment="1">
      <alignment horizontal="center" vertical="center" wrapText="1"/>
    </xf>
    <xf numFmtId="0" fontId="29" fillId="0" borderId="27" xfId="0" applyFont="1" applyBorder="1" applyAlignment="1" applyProtection="1">
      <alignment horizontal="center"/>
    </xf>
    <xf numFmtId="0" fontId="29" fillId="0" borderId="8" xfId="0" applyFont="1" applyBorder="1" applyAlignment="1" applyProtection="1">
      <alignment horizontal="center"/>
    </xf>
    <xf numFmtId="44" fontId="13" fillId="0" borderId="8" xfId="18" applyFont="1" applyFill="1" applyBorder="1" applyAlignment="1" applyProtection="1">
      <alignment horizontal="center" vertical="center"/>
    </xf>
    <xf numFmtId="0" fontId="29" fillId="0" borderId="8" xfId="0" applyFont="1" applyBorder="1" applyAlignment="1" applyProtection="1">
      <alignment horizontal="center" vertical="top"/>
    </xf>
    <xf numFmtId="0" fontId="28" fillId="0" borderId="8" xfId="0" applyFont="1" applyBorder="1" applyAlignment="1">
      <alignment horizontal="center" vertical="center" wrapText="1"/>
    </xf>
    <xf numFmtId="9" fontId="13" fillId="0" borderId="8" xfId="19" applyFont="1" applyFill="1" applyBorder="1" applyAlignment="1" applyProtection="1">
      <alignment horizontal="center" vertical="center"/>
    </xf>
    <xf numFmtId="44" fontId="13" fillId="0" borderId="8" xfId="18" applyFont="1" applyBorder="1" applyAlignment="1" applyProtection="1">
      <alignment horizontal="center"/>
    </xf>
    <xf numFmtId="44" fontId="13" fillId="0" borderId="26" xfId="18" applyFont="1" applyFill="1" applyBorder="1" applyAlignment="1" applyProtection="1">
      <alignment horizontal="center" vertical="center"/>
    </xf>
    <xf numFmtId="0" fontId="28" fillId="0" borderId="42" xfId="0" applyFont="1" applyFill="1" applyBorder="1" applyAlignment="1" applyProtection="1">
      <alignment horizontal="center" vertical="center" wrapText="1"/>
    </xf>
    <xf numFmtId="0" fontId="28" fillId="0" borderId="53" xfId="0" applyFont="1" applyFill="1" applyBorder="1" applyAlignment="1" applyProtection="1">
      <alignment horizontal="center" vertical="center" wrapText="1"/>
    </xf>
    <xf numFmtId="0" fontId="28" fillId="0" borderId="32" xfId="0" applyFont="1" applyFill="1" applyBorder="1" applyAlignment="1" applyProtection="1">
      <alignment horizontal="center" vertical="center" wrapText="1"/>
    </xf>
    <xf numFmtId="0" fontId="26" fillId="10" borderId="15" xfId="0" applyFont="1" applyFill="1" applyBorder="1" applyAlignment="1" applyProtection="1">
      <alignment horizontal="center" vertical="center"/>
    </xf>
    <xf numFmtId="0" fontId="26" fillId="10" borderId="46" xfId="0" applyFont="1" applyFill="1" applyBorder="1" applyAlignment="1" applyProtection="1">
      <alignment horizontal="center" vertical="center"/>
    </xf>
    <xf numFmtId="0" fontId="26" fillId="10" borderId="41" xfId="0" applyFont="1" applyFill="1" applyBorder="1" applyAlignment="1" applyProtection="1">
      <alignment horizontal="center" vertical="center"/>
    </xf>
    <xf numFmtId="0" fontId="26" fillId="10" borderId="0" xfId="0" applyFont="1" applyFill="1" applyBorder="1" applyAlignment="1" applyProtection="1">
      <alignment horizontal="center" vertical="center"/>
    </xf>
    <xf numFmtId="0" fontId="26" fillId="10" borderId="47" xfId="0" applyFont="1" applyFill="1" applyBorder="1" applyAlignment="1" applyProtection="1">
      <alignment horizontal="center" vertical="center"/>
    </xf>
    <xf numFmtId="0" fontId="26" fillId="10" borderId="30" xfId="0" applyFont="1" applyFill="1" applyBorder="1" applyAlignment="1" applyProtection="1">
      <alignment horizontal="center" vertical="center"/>
    </xf>
    <xf numFmtId="0" fontId="26" fillId="10" borderId="19" xfId="0" applyFont="1" applyFill="1" applyBorder="1" applyAlignment="1" applyProtection="1">
      <alignment horizontal="center" vertical="center"/>
    </xf>
    <xf numFmtId="0" fontId="26" fillId="10" borderId="25" xfId="0" applyFont="1" applyFill="1" applyBorder="1" applyAlignment="1" applyProtection="1">
      <alignment horizontal="center" vertical="center"/>
    </xf>
    <xf numFmtId="0" fontId="28" fillId="0" borderId="5" xfId="0" applyFont="1" applyFill="1" applyBorder="1" applyAlignment="1" applyProtection="1">
      <alignment horizontal="center" vertical="center" wrapText="1"/>
    </xf>
    <xf numFmtId="0" fontId="28" fillId="0" borderId="9" xfId="0" applyFont="1" applyFill="1" applyBorder="1" applyAlignment="1" applyProtection="1">
      <alignment horizontal="center" vertical="center" wrapText="1"/>
    </xf>
    <xf numFmtId="0" fontId="28" fillId="10" borderId="26" xfId="0" applyFont="1" applyFill="1" applyBorder="1" applyAlignment="1" applyProtection="1">
      <alignment horizontal="center" vertical="center"/>
    </xf>
    <xf numFmtId="0" fontId="28" fillId="10" borderId="36" xfId="0" applyFont="1" applyFill="1" applyBorder="1" applyAlignment="1" applyProtection="1">
      <alignment horizontal="center" vertical="center"/>
    </xf>
    <xf numFmtId="0" fontId="28" fillId="10" borderId="52" xfId="0" applyFont="1" applyFill="1" applyBorder="1" applyAlignment="1" applyProtection="1">
      <alignment horizontal="center" vertical="center"/>
    </xf>
    <xf numFmtId="44" fontId="30" fillId="0" borderId="42" xfId="0" applyNumberFormat="1" applyFont="1" applyBorder="1" applyAlignment="1" applyProtection="1">
      <alignment horizontal="center" vertical="center"/>
    </xf>
    <xf numFmtId="44" fontId="30" fillId="0" borderId="42" xfId="18" applyFont="1" applyBorder="1" applyAlignment="1" applyProtection="1">
      <alignment horizontal="center" vertical="center"/>
    </xf>
    <xf numFmtId="44" fontId="30" fillId="0" borderId="13" xfId="18" applyFont="1" applyBorder="1" applyAlignment="1" applyProtection="1">
      <alignment horizontal="center" vertical="center"/>
    </xf>
    <xf numFmtId="0" fontId="64" fillId="10" borderId="61" xfId="0" applyFont="1" applyFill="1" applyBorder="1" applyAlignment="1" applyProtection="1">
      <alignment horizontal="center" vertical="center"/>
    </xf>
    <xf numFmtId="0" fontId="64" fillId="10" borderId="60" xfId="0" applyFont="1" applyFill="1" applyBorder="1" applyAlignment="1" applyProtection="1">
      <alignment horizontal="center" vertical="center"/>
    </xf>
    <xf numFmtId="0" fontId="64" fillId="10" borderId="59" xfId="0" applyFont="1" applyFill="1" applyBorder="1" applyAlignment="1" applyProtection="1">
      <alignment horizontal="center" vertical="center"/>
    </xf>
    <xf numFmtId="0" fontId="23" fillId="10" borderId="62" xfId="0" applyFont="1" applyFill="1" applyBorder="1" applyAlignment="1" applyProtection="1">
      <alignment horizontal="center" vertical="center" wrapText="1"/>
    </xf>
    <xf numFmtId="0" fontId="23" fillId="10" borderId="32" xfId="0" applyFont="1" applyFill="1" applyBorder="1" applyAlignment="1" applyProtection="1">
      <alignment horizontal="center" vertical="center" wrapText="1"/>
    </xf>
    <xf numFmtId="0" fontId="23" fillId="10" borderId="27" xfId="0" applyFont="1" applyFill="1" applyBorder="1" applyAlignment="1" applyProtection="1">
      <alignment horizontal="center" vertical="center" wrapText="1"/>
    </xf>
    <xf numFmtId="0" fontId="23" fillId="10" borderId="8" xfId="0" applyFont="1" applyFill="1" applyBorder="1" applyAlignment="1" applyProtection="1">
      <alignment horizontal="center" vertical="center" wrapText="1"/>
    </xf>
    <xf numFmtId="0" fontId="23" fillId="10" borderId="50" xfId="0" applyFont="1" applyFill="1" applyBorder="1" applyAlignment="1" applyProtection="1">
      <alignment horizontal="center" vertical="center" wrapText="1"/>
    </xf>
    <xf numFmtId="0" fontId="23" fillId="10" borderId="26" xfId="0" applyFont="1" applyFill="1" applyBorder="1" applyAlignment="1" applyProtection="1">
      <alignment horizontal="center" vertical="center" wrapText="1"/>
    </xf>
    <xf numFmtId="0" fontId="28" fillId="10" borderId="62" xfId="0" applyFont="1" applyFill="1" applyBorder="1" applyAlignment="1" applyProtection="1">
      <alignment horizontal="center" vertical="center"/>
    </xf>
    <xf numFmtId="0" fontId="28" fillId="10" borderId="32" xfId="0" applyFont="1" applyFill="1" applyBorder="1" applyAlignment="1" applyProtection="1">
      <alignment horizontal="center" vertical="center"/>
    </xf>
    <xf numFmtId="0" fontId="28" fillId="10" borderId="27" xfId="0" applyFont="1" applyFill="1" applyBorder="1" applyAlignment="1" applyProtection="1">
      <alignment horizontal="center" vertical="center"/>
    </xf>
    <xf numFmtId="0" fontId="28" fillId="10" borderId="32" xfId="0" applyFont="1" applyFill="1" applyBorder="1" applyAlignment="1" applyProtection="1">
      <alignment horizontal="center" vertical="center" wrapText="1"/>
    </xf>
    <xf numFmtId="0" fontId="28" fillId="10" borderId="32" xfId="0" applyFont="1" applyFill="1" applyBorder="1" applyAlignment="1" applyProtection="1">
      <alignment horizontal="center" wrapText="1"/>
    </xf>
    <xf numFmtId="0" fontId="28" fillId="10" borderId="32" xfId="0" applyFont="1" applyFill="1" applyBorder="1" applyAlignment="1" applyProtection="1">
      <alignment horizontal="center"/>
    </xf>
    <xf numFmtId="0" fontId="23" fillId="10" borderId="32" xfId="0" applyFont="1" applyFill="1" applyBorder="1" applyAlignment="1" applyProtection="1">
      <alignment horizontal="center" wrapText="1"/>
    </xf>
    <xf numFmtId="0" fontId="23" fillId="10" borderId="32" xfId="0" applyFont="1" applyFill="1" applyBorder="1" applyAlignment="1" applyProtection="1">
      <alignment horizontal="center"/>
    </xf>
    <xf numFmtId="0" fontId="23" fillId="10" borderId="50" xfId="0" applyFont="1" applyFill="1" applyBorder="1" applyAlignment="1" applyProtection="1">
      <alignment horizontal="center"/>
    </xf>
    <xf numFmtId="0" fontId="23" fillId="10" borderId="8" xfId="0" applyFont="1" applyFill="1" applyBorder="1" applyAlignment="1" applyProtection="1">
      <alignment horizontal="center"/>
    </xf>
    <xf numFmtId="0" fontId="23" fillId="10" borderId="26" xfId="0" applyFont="1" applyFill="1" applyBorder="1" applyAlignment="1" applyProtection="1">
      <alignment horizontal="center"/>
    </xf>
    <xf numFmtId="44" fontId="34" fillId="0" borderId="43" xfId="18" applyFont="1" applyBorder="1" applyAlignment="1" applyProtection="1">
      <alignment horizontal="center" vertical="center"/>
    </xf>
    <xf numFmtId="44" fontId="34" fillId="0" borderId="42" xfId="18" applyFont="1" applyBorder="1" applyAlignment="1" applyProtection="1">
      <alignment horizontal="center" vertical="center"/>
    </xf>
    <xf numFmtId="10" fontId="28" fillId="0" borderId="8" xfId="19" applyNumberFormat="1" applyFont="1" applyFill="1" applyBorder="1" applyAlignment="1" applyProtection="1">
      <alignment horizontal="right" vertical="center"/>
    </xf>
    <xf numFmtId="0" fontId="23" fillId="0" borderId="5" xfId="0" applyFont="1" applyFill="1" applyBorder="1" applyAlignment="1" applyProtection="1">
      <alignment horizontal="left" vertical="center" shrinkToFit="1"/>
    </xf>
    <xf numFmtId="0" fontId="23" fillId="0" borderId="9" xfId="0" applyFont="1" applyFill="1" applyBorder="1" applyAlignment="1" applyProtection="1">
      <alignment horizontal="left" vertical="center" shrinkToFit="1"/>
    </xf>
    <xf numFmtId="0" fontId="23" fillId="0" borderId="6" xfId="0" applyFont="1" applyFill="1" applyBorder="1" applyAlignment="1" applyProtection="1">
      <alignment horizontal="left" vertical="center" shrinkToFit="1"/>
    </xf>
    <xf numFmtId="44" fontId="30" fillId="0" borderId="36" xfId="18" applyFont="1" applyFill="1" applyBorder="1" applyAlignment="1" applyProtection="1">
      <alignment horizontal="center" vertical="center"/>
    </xf>
    <xf numFmtId="44" fontId="34" fillId="0" borderId="5" xfId="18" applyFont="1" applyFill="1" applyBorder="1" applyAlignment="1" applyProtection="1">
      <alignment horizontal="center" vertical="center"/>
    </xf>
    <xf numFmtId="44" fontId="34" fillId="0" borderId="9" xfId="18" applyFont="1" applyFill="1" applyBorder="1" applyAlignment="1" applyProtection="1">
      <alignment horizontal="center" vertical="center"/>
    </xf>
    <xf numFmtId="44" fontId="34" fillId="0" borderId="26" xfId="18" applyFont="1" applyFill="1" applyBorder="1" applyAlignment="1" applyProtection="1">
      <alignment horizontal="center" vertical="center"/>
    </xf>
    <xf numFmtId="10" fontId="28" fillId="0" borderId="26" xfId="19" applyNumberFormat="1" applyFont="1" applyFill="1" applyBorder="1" applyAlignment="1" applyProtection="1">
      <alignment horizontal="right" vertical="center"/>
    </xf>
    <xf numFmtId="44" fontId="44" fillId="10" borderId="22" xfId="0" applyNumberFormat="1" applyFont="1" applyFill="1" applyBorder="1" applyAlignment="1" applyProtection="1">
      <alignment horizontal="center" vertical="center"/>
    </xf>
    <xf numFmtId="0" fontId="44" fillId="10" borderId="24" xfId="0" applyFont="1" applyFill="1" applyBorder="1" applyAlignment="1" applyProtection="1">
      <alignment horizontal="center" vertical="center"/>
    </xf>
    <xf numFmtId="0" fontId="44" fillId="10" borderId="23" xfId="0" applyFont="1" applyFill="1" applyBorder="1" applyAlignment="1" applyProtection="1">
      <alignment horizontal="center" vertical="center"/>
    </xf>
    <xf numFmtId="10" fontId="28" fillId="0" borderId="15" xfId="19" applyNumberFormat="1" applyFont="1" applyFill="1" applyBorder="1" applyAlignment="1" applyProtection="1">
      <alignment horizontal="right" vertical="center"/>
    </xf>
    <xf numFmtId="10" fontId="28" fillId="0" borderId="46" xfId="19" applyNumberFormat="1" applyFont="1" applyFill="1" applyBorder="1" applyAlignment="1" applyProtection="1">
      <alignment horizontal="right" vertical="center"/>
    </xf>
    <xf numFmtId="0" fontId="28" fillId="0" borderId="27" xfId="0" applyFont="1" applyFill="1" applyBorder="1" applyAlignment="1" applyProtection="1">
      <alignment horizontal="center" vertical="center"/>
    </xf>
    <xf numFmtId="0" fontId="28" fillId="0" borderId="8" xfId="0" applyFont="1" applyFill="1" applyBorder="1" applyAlignment="1" applyProtection="1">
      <alignment horizontal="center" vertical="center"/>
    </xf>
    <xf numFmtId="0" fontId="28" fillId="0" borderId="8" xfId="0" applyFont="1" applyBorder="1" applyAlignment="1" applyProtection="1">
      <alignment horizontal="center"/>
    </xf>
    <xf numFmtId="0" fontId="28" fillId="0" borderId="26" xfId="0" applyFont="1" applyBorder="1" applyAlignment="1" applyProtection="1">
      <alignment horizontal="center"/>
    </xf>
    <xf numFmtId="0" fontId="23" fillId="10" borderId="18" xfId="0" applyFont="1" applyFill="1" applyBorder="1" applyAlignment="1" applyProtection="1">
      <alignment horizontal="center" vertical="center"/>
    </xf>
    <xf numFmtId="0" fontId="23" fillId="10" borderId="9" xfId="0" applyFont="1" applyFill="1" applyBorder="1" applyAlignment="1" applyProtection="1">
      <alignment horizontal="center" vertical="center"/>
    </xf>
    <xf numFmtId="0" fontId="23" fillId="10" borderId="7" xfId="0" applyFont="1" applyFill="1" applyBorder="1" applyAlignment="1" applyProtection="1">
      <alignment horizontal="center" vertical="center"/>
    </xf>
    <xf numFmtId="44" fontId="34" fillId="0" borderId="5" xfId="18" applyFont="1" applyFill="1" applyBorder="1" applyAlignment="1" applyProtection="1">
      <alignment horizontal="center" vertical="center" shrinkToFit="1"/>
    </xf>
    <xf numFmtId="44" fontId="34" fillId="0" borderId="9" xfId="18" applyFont="1" applyFill="1" applyBorder="1" applyAlignment="1" applyProtection="1">
      <alignment horizontal="center" vertical="center" shrinkToFit="1"/>
    </xf>
    <xf numFmtId="44" fontId="34" fillId="0" borderId="6" xfId="18" applyFont="1" applyFill="1" applyBorder="1" applyAlignment="1" applyProtection="1">
      <alignment horizontal="center" vertical="center" shrinkToFit="1"/>
    </xf>
    <xf numFmtId="44" fontId="34" fillId="10" borderId="5" xfId="0" applyNumberFormat="1" applyFont="1" applyFill="1" applyBorder="1" applyAlignment="1" applyProtection="1">
      <alignment horizontal="center" vertical="center" shrinkToFit="1"/>
    </xf>
    <xf numFmtId="44" fontId="34" fillId="10" borderId="9" xfId="0" applyNumberFormat="1" applyFont="1" applyFill="1" applyBorder="1" applyAlignment="1" applyProtection="1">
      <alignment horizontal="center" vertical="center" shrinkToFit="1"/>
    </xf>
    <xf numFmtId="44" fontId="34" fillId="10" borderId="6" xfId="0" applyNumberFormat="1" applyFont="1" applyFill="1" applyBorder="1" applyAlignment="1" applyProtection="1">
      <alignment horizontal="center" vertical="center" shrinkToFit="1"/>
    </xf>
    <xf numFmtId="0" fontId="15" fillId="0" borderId="41" xfId="0" applyFont="1" applyBorder="1" applyAlignment="1">
      <alignment horizontal="left" vertical="center"/>
    </xf>
    <xf numFmtId="0" fontId="15" fillId="0" borderId="0" xfId="0" applyFont="1" applyBorder="1" applyAlignment="1">
      <alignment horizontal="left" vertical="center"/>
    </xf>
    <xf numFmtId="0" fontId="15" fillId="0" borderId="39" xfId="0" applyFont="1" applyBorder="1" applyAlignment="1">
      <alignment horizontal="left" vertical="center"/>
    </xf>
    <xf numFmtId="0" fontId="23" fillId="10" borderId="8"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3" fillId="10" borderId="26" xfId="0" applyFont="1" applyFill="1" applyBorder="1" applyAlignment="1">
      <alignment horizontal="center" vertical="center" wrapText="1"/>
    </xf>
    <xf numFmtId="44" fontId="23" fillId="10" borderId="8" xfId="0" applyNumberFormat="1" applyFont="1" applyFill="1" applyBorder="1" applyAlignment="1">
      <alignment horizontal="center" vertical="center"/>
    </xf>
    <xf numFmtId="0" fontId="23" fillId="10" borderId="8" xfId="0" applyFont="1" applyFill="1" applyBorder="1" applyAlignment="1">
      <alignment horizontal="center" vertical="center"/>
    </xf>
    <xf numFmtId="0" fontId="23" fillId="10" borderId="26" xfId="0" applyFont="1" applyFill="1" applyBorder="1" applyAlignment="1">
      <alignment horizontal="center" vertical="center"/>
    </xf>
    <xf numFmtId="44" fontId="28" fillId="0" borderId="5" xfId="0" applyNumberFormat="1" applyFont="1" applyFill="1" applyBorder="1" applyAlignment="1" applyProtection="1">
      <alignment horizontal="center" vertical="center"/>
    </xf>
    <xf numFmtId="0" fontId="28" fillId="0" borderId="9" xfId="0" applyFont="1" applyFill="1" applyBorder="1" applyAlignment="1" applyProtection="1">
      <alignment horizontal="center" vertical="center"/>
    </xf>
    <xf numFmtId="0" fontId="28" fillId="0" borderId="6" xfId="0" applyFont="1" applyFill="1" applyBorder="1" applyAlignment="1" applyProtection="1">
      <alignment horizontal="center" vertical="center"/>
    </xf>
    <xf numFmtId="0" fontId="23" fillId="10" borderId="5" xfId="0" applyFont="1" applyFill="1" applyBorder="1" applyAlignment="1" applyProtection="1">
      <alignment horizontal="center" vertical="center" wrapText="1"/>
    </xf>
    <xf numFmtId="0" fontId="23" fillId="10" borderId="9" xfId="0" applyFont="1" applyFill="1" applyBorder="1" applyAlignment="1" applyProtection="1">
      <alignment horizontal="center" vertical="center" wrapText="1"/>
    </xf>
    <xf numFmtId="0" fontId="23" fillId="10" borderId="7" xfId="0" applyFont="1" applyFill="1" applyBorder="1" applyAlignment="1" applyProtection="1">
      <alignment horizontal="center" vertical="center" wrapText="1"/>
    </xf>
    <xf numFmtId="44" fontId="23" fillId="10" borderId="5" xfId="0" applyNumberFormat="1" applyFont="1" applyFill="1" applyBorder="1" applyAlignment="1" applyProtection="1">
      <alignment horizontal="center" vertical="center"/>
    </xf>
    <xf numFmtId="0" fontId="25" fillId="10" borderId="35" xfId="0" applyFont="1" applyFill="1" applyBorder="1" applyAlignment="1">
      <alignment horizontal="center" vertical="center" wrapText="1"/>
    </xf>
    <xf numFmtId="0" fontId="25" fillId="10" borderId="15" xfId="0" applyFont="1" applyFill="1" applyBorder="1" applyAlignment="1">
      <alignment horizontal="center" vertical="center" wrapText="1"/>
    </xf>
    <xf numFmtId="0" fontId="25" fillId="10" borderId="37" xfId="0" applyFont="1" applyFill="1" applyBorder="1" applyAlignment="1">
      <alignment horizontal="center" vertical="center" wrapText="1"/>
    </xf>
    <xf numFmtId="0" fontId="25" fillId="10" borderId="0" xfId="0" applyFont="1" applyFill="1" applyBorder="1" applyAlignment="1">
      <alignment horizontal="center" vertical="center" wrapText="1"/>
    </xf>
    <xf numFmtId="0" fontId="25" fillId="10" borderId="29" xfId="0" applyFont="1" applyFill="1" applyBorder="1" applyAlignment="1">
      <alignment horizontal="center" vertical="center" wrapText="1"/>
    </xf>
    <xf numFmtId="0" fontId="25" fillId="10" borderId="19" xfId="0" applyFont="1" applyFill="1" applyBorder="1" applyAlignment="1">
      <alignment horizontal="center" vertical="center" wrapText="1"/>
    </xf>
    <xf numFmtId="0" fontId="23" fillId="10" borderId="46" xfId="0" applyFont="1" applyFill="1" applyBorder="1" applyAlignment="1" applyProtection="1">
      <alignment horizontal="center" vertical="center" wrapText="1"/>
    </xf>
    <xf numFmtId="0" fontId="23" fillId="10" borderId="47" xfId="0" applyFont="1" applyFill="1" applyBorder="1" applyAlignment="1" applyProtection="1">
      <alignment horizontal="center" vertical="center" wrapText="1"/>
    </xf>
    <xf numFmtId="0" fontId="23" fillId="10" borderId="29" xfId="0" applyFont="1" applyFill="1" applyBorder="1" applyAlignment="1" applyProtection="1">
      <alignment horizontal="center" vertical="center" wrapText="1"/>
    </xf>
    <xf numFmtId="0" fontId="23" fillId="10" borderId="19" xfId="0" applyFont="1" applyFill="1" applyBorder="1" applyAlignment="1" applyProtection="1">
      <alignment horizontal="center" vertical="center" wrapText="1"/>
    </xf>
    <xf numFmtId="0" fontId="23" fillId="10" borderId="25" xfId="0" applyFont="1" applyFill="1" applyBorder="1" applyAlignment="1" applyProtection="1">
      <alignment horizontal="center" vertical="center" wrapText="1"/>
    </xf>
    <xf numFmtId="0" fontId="25" fillId="10" borderId="36" xfId="0" applyFont="1" applyFill="1" applyBorder="1" applyAlignment="1" applyProtection="1">
      <alignment horizontal="center" vertical="center" wrapText="1"/>
    </xf>
    <xf numFmtId="0" fontId="23" fillId="10" borderId="5" xfId="0" applyFont="1" applyFill="1" applyBorder="1" applyAlignment="1">
      <alignment horizontal="center" vertical="center" wrapText="1"/>
    </xf>
    <xf numFmtId="0" fontId="23" fillId="10" borderId="9" xfId="0" applyFont="1" applyFill="1" applyBorder="1" applyAlignment="1">
      <alignment horizontal="center" vertical="center" wrapText="1"/>
    </xf>
    <xf numFmtId="0" fontId="23" fillId="10" borderId="6" xfId="0" applyFont="1" applyFill="1" applyBorder="1" applyAlignment="1">
      <alignment horizontal="center" vertical="center" wrapText="1"/>
    </xf>
    <xf numFmtId="44" fontId="23" fillId="10" borderId="5" xfId="0" applyNumberFormat="1" applyFont="1" applyFill="1" applyBorder="1" applyAlignment="1">
      <alignment horizontal="center" vertical="center" shrinkToFit="1"/>
    </xf>
    <xf numFmtId="44" fontId="23" fillId="10" borderId="9" xfId="0" applyNumberFormat="1" applyFont="1" applyFill="1" applyBorder="1" applyAlignment="1">
      <alignment horizontal="center" vertical="center" shrinkToFit="1"/>
    </xf>
    <xf numFmtId="44" fontId="23" fillId="10" borderId="6" xfId="0" applyNumberFormat="1" applyFont="1" applyFill="1" applyBorder="1" applyAlignment="1">
      <alignment horizontal="center" vertical="center" shrinkToFit="1"/>
    </xf>
    <xf numFmtId="44" fontId="34" fillId="10" borderId="5" xfId="0" applyNumberFormat="1" applyFont="1" applyFill="1" applyBorder="1" applyAlignment="1">
      <alignment horizontal="center" vertical="center" shrinkToFit="1"/>
    </xf>
    <xf numFmtId="44" fontId="34" fillId="10" borderId="9" xfId="0" applyNumberFormat="1" applyFont="1" applyFill="1" applyBorder="1" applyAlignment="1">
      <alignment horizontal="center" vertical="center" shrinkToFit="1"/>
    </xf>
    <xf numFmtId="44" fontId="34" fillId="10" borderId="6" xfId="0" applyNumberFormat="1" applyFont="1" applyFill="1" applyBorder="1" applyAlignment="1">
      <alignment horizontal="center" vertical="center" shrinkToFit="1"/>
    </xf>
    <xf numFmtId="44" fontId="23" fillId="10" borderId="8" xfId="18" applyFont="1" applyFill="1" applyBorder="1" applyAlignment="1" applyProtection="1">
      <alignment horizontal="center" vertical="center" shrinkToFit="1"/>
    </xf>
    <xf numFmtId="44" fontId="34" fillId="10" borderId="5" xfId="18" applyFont="1" applyFill="1" applyBorder="1" applyAlignment="1" applyProtection="1">
      <alignment horizontal="center" vertical="center" shrinkToFit="1"/>
    </xf>
    <xf numFmtId="44" fontId="34" fillId="10" borderId="9" xfId="18" applyFont="1" applyFill="1" applyBorder="1" applyAlignment="1" applyProtection="1">
      <alignment horizontal="center" vertical="center" shrinkToFit="1"/>
    </xf>
    <xf numFmtId="44" fontId="34" fillId="10" borderId="6" xfId="18" applyFont="1" applyFill="1" applyBorder="1" applyAlignment="1" applyProtection="1">
      <alignment horizontal="center" vertical="center" shrinkToFit="1"/>
    </xf>
    <xf numFmtId="0" fontId="25" fillId="10" borderId="31" xfId="0" applyFont="1" applyFill="1" applyBorder="1" applyAlignment="1">
      <alignment horizontal="center" vertical="center" wrapText="1"/>
    </xf>
    <xf numFmtId="0" fontId="25" fillId="10" borderId="46" xfId="0" applyFont="1" applyFill="1" applyBorder="1" applyAlignment="1">
      <alignment horizontal="center" vertical="center" wrapText="1"/>
    </xf>
    <xf numFmtId="0" fontId="25" fillId="10" borderId="41" xfId="0" applyFont="1" applyFill="1" applyBorder="1" applyAlignment="1">
      <alignment horizontal="center" vertical="center" wrapText="1"/>
    </xf>
    <xf numFmtId="0" fontId="25" fillId="10" borderId="47" xfId="0" applyFont="1" applyFill="1" applyBorder="1" applyAlignment="1">
      <alignment horizontal="center" vertical="center" wrapText="1"/>
    </xf>
    <xf numFmtId="0" fontId="25" fillId="10" borderId="30" xfId="0" applyFont="1" applyFill="1" applyBorder="1" applyAlignment="1">
      <alignment horizontal="center" vertical="center" wrapText="1"/>
    </xf>
    <xf numFmtId="0" fontId="28" fillId="0" borderId="5" xfId="0" applyFont="1" applyBorder="1" applyAlignment="1">
      <alignment horizontal="left" vertical="center" shrinkToFit="1"/>
    </xf>
    <xf numFmtId="0" fontId="28" fillId="0" borderId="9" xfId="0" applyFont="1" applyBorder="1" applyAlignment="1">
      <alignment horizontal="left" vertical="center" shrinkToFit="1"/>
    </xf>
    <xf numFmtId="0" fontId="28" fillId="0" borderId="6" xfId="0" applyFont="1" applyBorder="1" applyAlignment="1">
      <alignment horizontal="left" vertical="center" shrinkToFit="1"/>
    </xf>
    <xf numFmtId="44" fontId="44" fillId="10" borderId="5" xfId="0" applyNumberFormat="1" applyFont="1" applyFill="1" applyBorder="1" applyAlignment="1" applyProtection="1">
      <alignment horizontal="center"/>
    </xf>
    <xf numFmtId="0" fontId="44" fillId="10" borderId="9" xfId="0" applyFont="1" applyFill="1" applyBorder="1" applyAlignment="1" applyProtection="1">
      <alignment horizontal="center"/>
    </xf>
    <xf numFmtId="0" fontId="44" fillId="10" borderId="7" xfId="0" applyFont="1" applyFill="1" applyBorder="1" applyAlignment="1" applyProtection="1">
      <alignment horizontal="center"/>
    </xf>
    <xf numFmtId="0" fontId="28" fillId="10" borderId="48" xfId="0" applyFont="1" applyFill="1" applyBorder="1" applyAlignment="1" applyProtection="1">
      <alignment horizontal="center" vertical="center"/>
    </xf>
    <xf numFmtId="0" fontId="28" fillId="10" borderId="33" xfId="0" applyFont="1" applyFill="1" applyBorder="1" applyAlignment="1" applyProtection="1">
      <alignment horizontal="center" vertical="center"/>
    </xf>
    <xf numFmtId="0" fontId="28" fillId="10" borderId="33" xfId="0" applyFont="1" applyFill="1" applyBorder="1" applyAlignment="1" applyProtection="1">
      <alignment horizontal="center" vertical="center" wrapText="1"/>
    </xf>
    <xf numFmtId="0" fontId="28" fillId="10" borderId="33" xfId="0" applyFont="1" applyFill="1" applyBorder="1" applyAlignment="1" applyProtection="1">
      <alignment horizontal="center" wrapText="1"/>
    </xf>
    <xf numFmtId="0" fontId="28" fillId="10" borderId="33" xfId="0" applyFont="1" applyFill="1" applyBorder="1" applyAlignment="1" applyProtection="1">
      <alignment horizontal="center"/>
    </xf>
    <xf numFmtId="0" fontId="23" fillId="10" borderId="33" xfId="0" applyFont="1" applyFill="1" applyBorder="1" applyAlignment="1" applyProtection="1">
      <alignment horizontal="center" wrapText="1"/>
    </xf>
    <xf numFmtId="0" fontId="23" fillId="10" borderId="33" xfId="0" applyFont="1" applyFill="1" applyBorder="1" applyAlignment="1" applyProtection="1">
      <alignment horizontal="center"/>
    </xf>
    <xf numFmtId="0" fontId="23" fillId="10" borderId="57" xfId="0" applyFont="1" applyFill="1" applyBorder="1" applyAlignment="1" applyProtection="1">
      <alignment horizontal="center"/>
    </xf>
    <xf numFmtId="44" fontId="30" fillId="0" borderId="5" xfId="18" applyFont="1" applyFill="1" applyBorder="1" applyAlignment="1" applyProtection="1">
      <alignment horizontal="center" vertical="center" shrinkToFit="1"/>
    </xf>
    <xf numFmtId="44" fontId="30" fillId="0" borderId="9" xfId="18" applyFont="1" applyFill="1" applyBorder="1" applyAlignment="1" applyProtection="1">
      <alignment horizontal="center" vertical="center" shrinkToFit="1"/>
    </xf>
    <xf numFmtId="44" fontId="30" fillId="0" borderId="6" xfId="18" applyFont="1" applyFill="1" applyBorder="1" applyAlignment="1" applyProtection="1">
      <alignment horizontal="center" vertical="center" shrinkToFit="1"/>
    </xf>
  </cellXfs>
  <cellStyles count="23">
    <cellStyle name="Accent" xfId="14" xr:uid="{00000000-0005-0000-0000-000013000000}"/>
    <cellStyle name="Accent 1" xfId="15" xr:uid="{00000000-0005-0000-0000-000014000000}"/>
    <cellStyle name="Accent 2" xfId="16" xr:uid="{00000000-0005-0000-0000-000015000000}"/>
    <cellStyle name="Accent 3" xfId="17" xr:uid="{00000000-0005-0000-0000-000016000000}"/>
    <cellStyle name="Bad" xfId="11" xr:uid="{00000000-0005-0000-0000-000010000000}"/>
    <cellStyle name="Error" xfId="13" xr:uid="{00000000-0005-0000-0000-000012000000}"/>
    <cellStyle name="Footnote" xfId="6" xr:uid="{00000000-0005-0000-0000-00000B000000}"/>
    <cellStyle name="Good" xfId="9" xr:uid="{00000000-0005-0000-0000-00000E000000}"/>
    <cellStyle name="Heading" xfId="1" xr:uid="{00000000-0005-0000-0000-000006000000}"/>
    <cellStyle name="Heading 1" xfId="2" xr:uid="{00000000-0005-0000-0000-000007000000}"/>
    <cellStyle name="Heading 2" xfId="3" xr:uid="{00000000-0005-0000-0000-000008000000}"/>
    <cellStyle name="Hipervínculo" xfId="22" builtinId="8"/>
    <cellStyle name="Hyperlink" xfId="7" xr:uid="{00000000-0005-0000-0000-00000C000000}"/>
    <cellStyle name="Millares" xfId="20" builtinId="3"/>
    <cellStyle name="Moneda" xfId="18" builtinId="4"/>
    <cellStyle name="Neutral" xfId="10" xr:uid="{00000000-0005-0000-0000-00000F000000}"/>
    <cellStyle name="Normal" xfId="0" builtinId="0"/>
    <cellStyle name="Normal 2" xfId="21" xr:uid="{209A08EA-27F3-4B46-80A3-87EE3FEFE7C1}"/>
    <cellStyle name="Note" xfId="5" xr:uid="{00000000-0005-0000-0000-00000A000000}"/>
    <cellStyle name="Porcentaje" xfId="19" builtinId="5"/>
    <cellStyle name="Status" xfId="8" xr:uid="{00000000-0005-0000-0000-00000D000000}"/>
    <cellStyle name="Text" xfId="4" xr:uid="{00000000-0005-0000-0000-000009000000}"/>
    <cellStyle name="Warning" xfId="12" xr:uid="{00000000-0005-0000-0000-000011000000}"/>
  </cellStyles>
  <dxfs count="0"/>
  <tableStyles count="0" defaultTableStyle="TableStyleMedium2" defaultPivotStyle="PivotStyleLight16"/>
  <colors>
    <indexedColors>
      <rgbColor rgb="FF000000"/>
      <rgbColor rgb="FFFFFFFF"/>
      <rgbColor rgb="FFCC0000"/>
      <rgbColor rgb="FF00FF00"/>
      <rgbColor rgb="FF0000FF"/>
      <rgbColor rgb="FFFFFF00"/>
      <rgbColor rgb="FFFF00FF"/>
      <rgbColor rgb="FF00FFFF"/>
      <rgbColor rgb="FF800000"/>
      <rgbColor rgb="FF006600"/>
      <rgbColor rgb="FF000080"/>
      <rgbColor rgb="FF996600"/>
      <rgbColor rgb="FF800080"/>
      <rgbColor rgb="FF008080"/>
      <rgbColor rgb="FFB2B2B2"/>
      <rgbColor rgb="FF808080"/>
      <rgbColor rgb="FF9999FF"/>
      <rgbColor rgb="FF993366"/>
      <rgbColor rgb="FFFFFFCC"/>
      <rgbColor rgb="FFDEE6EF"/>
      <rgbColor rgb="FF660066"/>
      <rgbColor rgb="FFFF8080"/>
      <rgbColor rgb="FF0066CC"/>
      <rgbColor rgb="FFDDDDDD"/>
      <rgbColor rgb="FF000080"/>
      <rgbColor rgb="FFFF00FF"/>
      <rgbColor rgb="FFFFFF00"/>
      <rgbColor rgb="FF00FFFF"/>
      <rgbColor rgb="FF800080"/>
      <rgbColor rgb="FF800000"/>
      <rgbColor rgb="FF008080"/>
      <rgbColor rgb="FF0000EE"/>
      <rgbColor rgb="FF00CCFF"/>
      <rgbColor rgb="FFCCFFFF"/>
      <rgbColor rgb="FFCCFFCC"/>
      <rgbColor rgb="FFFFFF99"/>
      <rgbColor rgb="FF99CCFF"/>
      <rgbColor rgb="FFFF99CC"/>
      <rgbColor rgb="FFCC99FF"/>
      <rgbColor rgb="FFFFCCCC"/>
      <rgbColor rgb="FF3366FF"/>
      <rgbColor rgb="FF33CCCC"/>
      <rgbColor rgb="FF99CC00"/>
      <rgbColor rgb="FFFFCC00"/>
      <rgbColor rgb="FFFF9900"/>
      <rgbColor rgb="FFFF6600"/>
      <rgbColor rgb="FF666699"/>
      <rgbColor rgb="FF77BC65"/>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EAF3FA"/>
      <color rgb="FFC80F2E"/>
      <color rgb="FF0000FF"/>
      <color rgb="FFE2EEF8"/>
      <color rgb="FFCCCC00"/>
      <color rgb="FFEBD7C3"/>
      <color rgb="FFE1DFDB"/>
      <color rgb="FFE5E0D7"/>
      <color rgb="FFE2DEDA"/>
      <color rgb="FFE8DF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69850</xdr:colOff>
          <xdr:row>202</xdr:row>
          <xdr:rowOff>133350</xdr:rowOff>
        </xdr:from>
        <xdr:to>
          <xdr:col>36</xdr:col>
          <xdr:colOff>114300</xdr:colOff>
          <xdr:row>204</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203</xdr:row>
          <xdr:rowOff>133350</xdr:rowOff>
        </xdr:from>
        <xdr:to>
          <xdr:col>36</xdr:col>
          <xdr:colOff>114300</xdr:colOff>
          <xdr:row>205</xdr:row>
          <xdr:rowOff>19050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211</xdr:row>
          <xdr:rowOff>133350</xdr:rowOff>
        </xdr:from>
        <xdr:to>
          <xdr:col>36</xdr:col>
          <xdr:colOff>114300</xdr:colOff>
          <xdr:row>213</xdr:row>
          <xdr:rowOff>31750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209</xdr:row>
          <xdr:rowOff>133350</xdr:rowOff>
        </xdr:from>
        <xdr:to>
          <xdr:col>36</xdr:col>
          <xdr:colOff>114300</xdr:colOff>
          <xdr:row>211</xdr:row>
          <xdr:rowOff>19050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210</xdr:row>
          <xdr:rowOff>133350</xdr:rowOff>
        </xdr:from>
        <xdr:to>
          <xdr:col>36</xdr:col>
          <xdr:colOff>114300</xdr:colOff>
          <xdr:row>212</xdr:row>
          <xdr:rowOff>19050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211</xdr:row>
          <xdr:rowOff>133350</xdr:rowOff>
        </xdr:from>
        <xdr:to>
          <xdr:col>36</xdr:col>
          <xdr:colOff>114300</xdr:colOff>
          <xdr:row>213</xdr:row>
          <xdr:rowOff>19050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213</xdr:row>
          <xdr:rowOff>133350</xdr:rowOff>
        </xdr:from>
        <xdr:to>
          <xdr:col>36</xdr:col>
          <xdr:colOff>114300</xdr:colOff>
          <xdr:row>215</xdr:row>
          <xdr:rowOff>19050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214</xdr:row>
          <xdr:rowOff>133350</xdr:rowOff>
        </xdr:from>
        <xdr:to>
          <xdr:col>36</xdr:col>
          <xdr:colOff>114300</xdr:colOff>
          <xdr:row>216</xdr:row>
          <xdr:rowOff>19050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215</xdr:row>
          <xdr:rowOff>133350</xdr:rowOff>
        </xdr:from>
        <xdr:to>
          <xdr:col>36</xdr:col>
          <xdr:colOff>114300</xdr:colOff>
          <xdr:row>217</xdr:row>
          <xdr:rowOff>19050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206</xdr:row>
          <xdr:rowOff>127000</xdr:rowOff>
        </xdr:from>
        <xdr:to>
          <xdr:col>36</xdr:col>
          <xdr:colOff>133350</xdr:colOff>
          <xdr:row>208</xdr:row>
          <xdr:rowOff>12700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76200</xdr:colOff>
          <xdr:row>218</xdr:row>
          <xdr:rowOff>127000</xdr:rowOff>
        </xdr:from>
        <xdr:to>
          <xdr:col>36</xdr:col>
          <xdr:colOff>133350</xdr:colOff>
          <xdr:row>220</xdr:row>
          <xdr:rowOff>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54714</xdr:colOff>
      <xdr:row>1</xdr:row>
      <xdr:rowOff>59783</xdr:rowOff>
    </xdr:from>
    <xdr:to>
      <xdr:col>5</xdr:col>
      <xdr:colOff>149678</xdr:colOff>
      <xdr:row>5</xdr:row>
      <xdr:rowOff>30399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195" t="15631" r="13170" b="9508"/>
        <a:stretch/>
      </xdr:blipFill>
      <xdr:spPr>
        <a:xfrm>
          <a:off x="54714" y="107408"/>
          <a:ext cx="912527" cy="534179"/>
        </a:xfrm>
        <a:prstGeom prst="rect">
          <a:avLst/>
        </a:prstGeom>
      </xdr:spPr>
    </xdr:pic>
    <xdr:clientData/>
  </xdr:twoCellAnchor>
  <xdr:twoCellAnchor editAs="oneCell">
    <xdr:from>
      <xdr:col>6</xdr:col>
      <xdr:colOff>85869</xdr:colOff>
      <xdr:row>2</xdr:row>
      <xdr:rowOff>38574</xdr:rowOff>
    </xdr:from>
    <xdr:to>
      <xdr:col>11</xdr:col>
      <xdr:colOff>99296</xdr:colOff>
      <xdr:row>4</xdr:row>
      <xdr:rowOff>129267</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701" r="-2327" b="8512"/>
        <a:stretch/>
      </xdr:blipFill>
      <xdr:spPr>
        <a:xfrm>
          <a:off x="1096199" y="161038"/>
          <a:ext cx="965927" cy="417265"/>
        </a:xfrm>
        <a:prstGeom prst="rect">
          <a:avLst/>
        </a:prstGeom>
      </xdr:spPr>
    </xdr:pic>
    <xdr:clientData/>
  </xdr:twoCellAnchor>
  <xdr:twoCellAnchor editAs="oneCell">
    <xdr:from>
      <xdr:col>11</xdr:col>
      <xdr:colOff>101748</xdr:colOff>
      <xdr:row>2</xdr:row>
      <xdr:rowOff>29791</xdr:rowOff>
    </xdr:from>
    <xdr:to>
      <xdr:col>18</xdr:col>
      <xdr:colOff>180930</xdr:colOff>
      <xdr:row>4</xdr:row>
      <xdr:rowOff>112259</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64578" y="152255"/>
          <a:ext cx="1412682" cy="40904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35</xdr:col>
          <xdr:colOff>69850</xdr:colOff>
          <xdr:row>222</xdr:row>
          <xdr:rowOff>133350</xdr:rowOff>
        </xdr:from>
        <xdr:to>
          <xdr:col>36</xdr:col>
          <xdr:colOff>114300</xdr:colOff>
          <xdr:row>224</xdr:row>
          <xdr:rowOff>12700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223</xdr:row>
          <xdr:rowOff>133350</xdr:rowOff>
        </xdr:from>
        <xdr:to>
          <xdr:col>36</xdr:col>
          <xdr:colOff>114300</xdr:colOff>
          <xdr:row>225</xdr:row>
          <xdr:rowOff>12700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224</xdr:row>
          <xdr:rowOff>133350</xdr:rowOff>
        </xdr:from>
        <xdr:to>
          <xdr:col>36</xdr:col>
          <xdr:colOff>114300</xdr:colOff>
          <xdr:row>226</xdr:row>
          <xdr:rowOff>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226</xdr:row>
          <xdr:rowOff>133350</xdr:rowOff>
        </xdr:from>
        <xdr:to>
          <xdr:col>36</xdr:col>
          <xdr:colOff>114300</xdr:colOff>
          <xdr:row>228</xdr:row>
          <xdr:rowOff>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224</xdr:row>
          <xdr:rowOff>133350</xdr:rowOff>
        </xdr:from>
        <xdr:to>
          <xdr:col>36</xdr:col>
          <xdr:colOff>114300</xdr:colOff>
          <xdr:row>226</xdr:row>
          <xdr:rowOff>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225</xdr:row>
          <xdr:rowOff>133350</xdr:rowOff>
        </xdr:from>
        <xdr:to>
          <xdr:col>36</xdr:col>
          <xdr:colOff>114300</xdr:colOff>
          <xdr:row>227</xdr:row>
          <xdr:rowOff>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109885</xdr:colOff>
      <xdr:row>1</xdr:row>
      <xdr:rowOff>59783</xdr:rowOff>
    </xdr:from>
    <xdr:to>
      <xdr:col>7</xdr:col>
      <xdr:colOff>145452</xdr:colOff>
      <xdr:row>5</xdr:row>
      <xdr:rowOff>25610</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195" t="15631" r="13170" b="9508"/>
        <a:stretch/>
      </xdr:blipFill>
      <xdr:spPr>
        <a:xfrm>
          <a:off x="312809" y="109479"/>
          <a:ext cx="906362" cy="524903"/>
        </a:xfrm>
        <a:prstGeom prst="rect">
          <a:avLst/>
        </a:prstGeom>
      </xdr:spPr>
    </xdr:pic>
    <xdr:clientData/>
  </xdr:twoCellAnchor>
  <xdr:twoCellAnchor editAs="oneCell">
    <xdr:from>
      <xdr:col>8</xdr:col>
      <xdr:colOff>85869</xdr:colOff>
      <xdr:row>2</xdr:row>
      <xdr:rowOff>38574</xdr:rowOff>
    </xdr:from>
    <xdr:to>
      <xdr:col>13</xdr:col>
      <xdr:colOff>99296</xdr:colOff>
      <xdr:row>4</xdr:row>
      <xdr:rowOff>129267</xdr:rowOff>
    </xdr:to>
    <xdr:pic>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701" r="-2327" b="8512"/>
        <a:stretch/>
      </xdr:blipFill>
      <xdr:spPr>
        <a:xfrm>
          <a:off x="1095519" y="162399"/>
          <a:ext cx="965927" cy="414543"/>
        </a:xfrm>
        <a:prstGeom prst="rect">
          <a:avLst/>
        </a:prstGeom>
      </xdr:spPr>
    </xdr:pic>
    <xdr:clientData/>
  </xdr:twoCellAnchor>
  <xdr:twoCellAnchor editAs="oneCell">
    <xdr:from>
      <xdr:col>13</xdr:col>
      <xdr:colOff>101748</xdr:colOff>
      <xdr:row>2</xdr:row>
      <xdr:rowOff>29791</xdr:rowOff>
    </xdr:from>
    <xdr:to>
      <xdr:col>20</xdr:col>
      <xdr:colOff>180930</xdr:colOff>
      <xdr:row>4</xdr:row>
      <xdr:rowOff>112259</xdr:rowOff>
    </xdr:to>
    <xdr:pic>
      <xdr:nvPicPr>
        <xdr:cNvPr id="11" name="Imagen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63898" y="153616"/>
          <a:ext cx="1412682" cy="4063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54714</xdr:colOff>
      <xdr:row>1</xdr:row>
      <xdr:rowOff>59783</xdr:rowOff>
    </xdr:from>
    <xdr:to>
      <xdr:col>5</xdr:col>
      <xdr:colOff>149678</xdr:colOff>
      <xdr:row>5</xdr:row>
      <xdr:rowOff>30399</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195" t="15631" r="13170" b="9508"/>
        <a:stretch/>
      </xdr:blipFill>
      <xdr:spPr>
        <a:xfrm>
          <a:off x="54714" y="107408"/>
          <a:ext cx="914114" cy="532591"/>
        </a:xfrm>
        <a:prstGeom prst="rect">
          <a:avLst/>
        </a:prstGeom>
      </xdr:spPr>
    </xdr:pic>
    <xdr:clientData/>
  </xdr:twoCellAnchor>
  <xdr:twoCellAnchor editAs="oneCell">
    <xdr:from>
      <xdr:col>6</xdr:col>
      <xdr:colOff>85869</xdr:colOff>
      <xdr:row>2</xdr:row>
      <xdr:rowOff>38574</xdr:rowOff>
    </xdr:from>
    <xdr:to>
      <xdr:col>11</xdr:col>
      <xdr:colOff>99296</xdr:colOff>
      <xdr:row>4</xdr:row>
      <xdr:rowOff>129267</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701" r="-2327" b="8512"/>
        <a:stretch/>
      </xdr:blipFill>
      <xdr:spPr>
        <a:xfrm>
          <a:off x="1095519" y="162399"/>
          <a:ext cx="965927" cy="414543"/>
        </a:xfrm>
        <a:prstGeom prst="rect">
          <a:avLst/>
        </a:prstGeom>
      </xdr:spPr>
    </xdr:pic>
    <xdr:clientData/>
  </xdr:twoCellAnchor>
  <xdr:twoCellAnchor editAs="oneCell">
    <xdr:from>
      <xdr:col>11</xdr:col>
      <xdr:colOff>101748</xdr:colOff>
      <xdr:row>2</xdr:row>
      <xdr:rowOff>29791</xdr:rowOff>
    </xdr:from>
    <xdr:to>
      <xdr:col>18</xdr:col>
      <xdr:colOff>180930</xdr:colOff>
      <xdr:row>4</xdr:row>
      <xdr:rowOff>112259</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63898" y="153616"/>
          <a:ext cx="1412682" cy="4063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54714</xdr:colOff>
      <xdr:row>1</xdr:row>
      <xdr:rowOff>59783</xdr:rowOff>
    </xdr:from>
    <xdr:to>
      <xdr:col>5</xdr:col>
      <xdr:colOff>149678</xdr:colOff>
      <xdr:row>5</xdr:row>
      <xdr:rowOff>30399</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195" t="15631" r="13170" b="9508"/>
        <a:stretch/>
      </xdr:blipFill>
      <xdr:spPr>
        <a:xfrm>
          <a:off x="54714" y="107408"/>
          <a:ext cx="914114" cy="532591"/>
        </a:xfrm>
        <a:prstGeom prst="rect">
          <a:avLst/>
        </a:prstGeom>
      </xdr:spPr>
    </xdr:pic>
    <xdr:clientData/>
  </xdr:twoCellAnchor>
  <xdr:twoCellAnchor editAs="oneCell">
    <xdr:from>
      <xdr:col>6</xdr:col>
      <xdr:colOff>85869</xdr:colOff>
      <xdr:row>2</xdr:row>
      <xdr:rowOff>38574</xdr:rowOff>
    </xdr:from>
    <xdr:to>
      <xdr:col>11</xdr:col>
      <xdr:colOff>99296</xdr:colOff>
      <xdr:row>4</xdr:row>
      <xdr:rowOff>129267</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701" r="-2327" b="8512"/>
        <a:stretch/>
      </xdr:blipFill>
      <xdr:spPr>
        <a:xfrm>
          <a:off x="1095519" y="162399"/>
          <a:ext cx="965927" cy="414543"/>
        </a:xfrm>
        <a:prstGeom prst="rect">
          <a:avLst/>
        </a:prstGeom>
      </xdr:spPr>
    </xdr:pic>
    <xdr:clientData/>
  </xdr:twoCellAnchor>
  <xdr:twoCellAnchor editAs="oneCell">
    <xdr:from>
      <xdr:col>11</xdr:col>
      <xdr:colOff>101748</xdr:colOff>
      <xdr:row>2</xdr:row>
      <xdr:rowOff>29791</xdr:rowOff>
    </xdr:from>
    <xdr:to>
      <xdr:col>18</xdr:col>
      <xdr:colOff>180930</xdr:colOff>
      <xdr:row>4</xdr:row>
      <xdr:rowOff>112259</xdr:rowOff>
    </xdr:to>
    <xdr:pic>
      <xdr:nvPicPr>
        <xdr:cNvPr id="8" name="Imagen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63898" y="153616"/>
          <a:ext cx="1412682" cy="40631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91F77-45BD-4A37-BD00-A0612FFED7C1}">
  <sheetPr>
    <tabColor theme="9" tint="0.39997558519241921"/>
    <pageSetUpPr fitToPage="1"/>
  </sheetPr>
  <dimension ref="B1:AKZ228"/>
  <sheetViews>
    <sheetView showGridLines="0" tabSelected="1" zoomScale="150" zoomScaleNormal="150" zoomScaleSheetLayoutView="120" zoomScalePageLayoutView="80" workbookViewId="0">
      <selection activeCell="I9" sqref="I9:AK9"/>
    </sheetView>
  </sheetViews>
  <sheetFormatPr baseColWidth="10" defaultColWidth="9.1796875" defaultRowHeight="12.5" x14ac:dyDescent="0.25"/>
  <cols>
    <col min="1" max="1" width="0.81640625" customWidth="1"/>
    <col min="2" max="34" width="2.81640625" style="1" customWidth="1"/>
    <col min="35" max="35" width="3.26953125" style="1" customWidth="1"/>
    <col min="36" max="37" width="2.81640625" style="1" customWidth="1"/>
    <col min="38" max="988" width="14.453125" style="1" customWidth="1"/>
    <col min="989" max="992" width="14.453125" customWidth="1"/>
  </cols>
  <sheetData>
    <row r="1" spans="2:988" ht="3.75" customHeight="1" x14ac:dyDescent="0.25">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row>
    <row r="2" spans="2:988" ht="6" customHeight="1" x14ac:dyDescent="0.25">
      <c r="B2" s="168"/>
      <c r="C2" s="169"/>
      <c r="D2" s="169"/>
      <c r="E2" s="169"/>
      <c r="F2" s="169"/>
      <c r="G2" s="169"/>
      <c r="H2" s="169"/>
      <c r="I2" s="169"/>
      <c r="J2" s="169"/>
      <c r="K2" s="169"/>
      <c r="L2" s="169"/>
      <c r="M2" s="169"/>
      <c r="N2" s="169"/>
      <c r="O2" s="169"/>
      <c r="P2" s="169"/>
      <c r="Q2" s="169"/>
      <c r="R2" s="169"/>
      <c r="S2" s="169"/>
      <c r="T2" s="406" t="s">
        <v>3</v>
      </c>
      <c r="U2" s="407"/>
      <c r="V2" s="407"/>
      <c r="W2" s="407"/>
      <c r="X2" s="407"/>
      <c r="Y2" s="407"/>
      <c r="Z2" s="407"/>
      <c r="AA2" s="407"/>
      <c r="AB2" s="407"/>
      <c r="AC2" s="407"/>
      <c r="AD2" s="407"/>
      <c r="AE2" s="407"/>
      <c r="AF2" s="407"/>
      <c r="AG2" s="407"/>
      <c r="AH2" s="407"/>
      <c r="AI2" s="407"/>
      <c r="AJ2" s="407"/>
      <c r="AK2" s="408"/>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row>
    <row r="3" spans="2:988" x14ac:dyDescent="0.25">
      <c r="B3" s="10"/>
      <c r="C3" s="6"/>
      <c r="D3" s="6"/>
      <c r="E3" s="6"/>
      <c r="F3" s="6"/>
      <c r="G3" s="173"/>
      <c r="I3" s="6"/>
      <c r="J3" s="6"/>
      <c r="K3" s="6"/>
      <c r="L3" s="6"/>
      <c r="M3" s="6"/>
      <c r="N3" s="6"/>
      <c r="O3" s="6"/>
      <c r="P3" s="6"/>
      <c r="Q3" s="6"/>
      <c r="R3" s="6"/>
      <c r="S3" s="6"/>
      <c r="T3" s="409"/>
      <c r="U3" s="410"/>
      <c r="V3" s="410"/>
      <c r="W3" s="410"/>
      <c r="X3" s="410"/>
      <c r="Y3" s="410"/>
      <c r="Z3" s="410"/>
      <c r="AA3" s="410"/>
      <c r="AB3" s="410"/>
      <c r="AC3" s="410"/>
      <c r="AD3" s="410"/>
      <c r="AE3" s="410"/>
      <c r="AF3" s="410"/>
      <c r="AG3" s="410"/>
      <c r="AH3" s="410"/>
      <c r="AI3" s="410"/>
      <c r="AJ3" s="410"/>
      <c r="AK3" s="411"/>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row>
    <row r="4" spans="2:988" ht="12.75" customHeight="1" x14ac:dyDescent="0.25">
      <c r="B4" s="10"/>
      <c r="C4" s="6"/>
      <c r="D4" s="6"/>
      <c r="E4" s="6"/>
      <c r="F4" s="6"/>
      <c r="G4" s="173"/>
      <c r="I4" s="6"/>
      <c r="J4" s="6"/>
      <c r="K4" s="6"/>
      <c r="L4" s="6"/>
      <c r="M4" s="6"/>
      <c r="N4" s="6"/>
      <c r="O4" s="6"/>
      <c r="P4" s="6"/>
      <c r="Q4" s="6"/>
      <c r="R4" s="6"/>
      <c r="S4" s="6"/>
      <c r="T4" s="412" t="s">
        <v>164</v>
      </c>
      <c r="U4" s="413"/>
      <c r="V4" s="413"/>
      <c r="W4" s="413"/>
      <c r="X4" s="414"/>
      <c r="Y4" s="421" t="s">
        <v>254</v>
      </c>
      <c r="Z4" s="422"/>
      <c r="AA4" s="422"/>
      <c r="AB4" s="422"/>
      <c r="AC4" s="422"/>
      <c r="AD4" s="422"/>
      <c r="AE4" s="422"/>
      <c r="AF4" s="422"/>
      <c r="AG4" s="422"/>
      <c r="AH4" s="422"/>
      <c r="AI4" s="422"/>
      <c r="AJ4" s="422"/>
      <c r="AK4" s="423"/>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row>
    <row r="5" spans="2:988" ht="12.75" customHeight="1" x14ac:dyDescent="0.25">
      <c r="B5" s="10"/>
      <c r="C5" s="6"/>
      <c r="D5" s="6"/>
      <c r="E5" s="6"/>
      <c r="F5" s="6"/>
      <c r="G5" s="173"/>
      <c r="I5" s="6"/>
      <c r="J5" s="6"/>
      <c r="K5" s="6"/>
      <c r="L5" s="6"/>
      <c r="M5" s="6"/>
      <c r="N5" s="6"/>
      <c r="O5" s="6"/>
      <c r="P5" s="6"/>
      <c r="Q5" s="6"/>
      <c r="R5" s="6"/>
      <c r="S5" s="6"/>
      <c r="T5" s="415"/>
      <c r="U5" s="416"/>
      <c r="V5" s="416"/>
      <c r="W5" s="416"/>
      <c r="X5" s="417"/>
      <c r="Y5" s="424"/>
      <c r="Z5" s="425"/>
      <c r="AA5" s="425"/>
      <c r="AB5" s="425"/>
      <c r="AC5" s="425"/>
      <c r="AD5" s="425"/>
      <c r="AE5" s="425"/>
      <c r="AF5" s="425"/>
      <c r="AG5" s="425"/>
      <c r="AH5" s="425"/>
      <c r="AI5" s="425"/>
      <c r="AJ5" s="425"/>
      <c r="AK5" s="426"/>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row>
    <row r="6" spans="2:988" ht="6" customHeight="1" x14ac:dyDescent="0.25">
      <c r="B6" s="170"/>
      <c r="C6" s="171"/>
      <c r="D6" s="171"/>
      <c r="E6" s="171"/>
      <c r="F6" s="171"/>
      <c r="G6" s="171"/>
      <c r="H6" s="171"/>
      <c r="I6" s="171"/>
      <c r="J6" s="171"/>
      <c r="K6" s="171"/>
      <c r="L6" s="171"/>
      <c r="M6" s="171"/>
      <c r="N6" s="171"/>
      <c r="O6" s="171"/>
      <c r="P6" s="171"/>
      <c r="Q6" s="171"/>
      <c r="R6" s="171"/>
      <c r="S6" s="171"/>
      <c r="T6" s="418"/>
      <c r="U6" s="419"/>
      <c r="V6" s="419"/>
      <c r="W6" s="419"/>
      <c r="X6" s="420"/>
      <c r="Y6" s="427"/>
      <c r="Z6" s="428"/>
      <c r="AA6" s="428"/>
      <c r="AB6" s="428"/>
      <c r="AC6" s="428"/>
      <c r="AD6" s="428"/>
      <c r="AE6" s="428"/>
      <c r="AF6" s="428"/>
      <c r="AG6" s="428"/>
      <c r="AH6" s="428"/>
      <c r="AI6" s="428"/>
      <c r="AJ6" s="428"/>
      <c r="AK6" s="429"/>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row>
    <row r="7" spans="2:988" ht="11.25" customHeight="1" x14ac:dyDescent="0.25">
      <c r="B7" s="2"/>
      <c r="C7" s="18" t="s">
        <v>264</v>
      </c>
      <c r="D7" s="2"/>
      <c r="E7" s="2"/>
      <c r="F7" s="2"/>
      <c r="G7" s="2"/>
      <c r="H7" s="2"/>
      <c r="I7" s="2"/>
      <c r="J7" s="2"/>
      <c r="K7" s="2"/>
      <c r="L7" s="2"/>
      <c r="M7" s="18" t="s">
        <v>271</v>
      </c>
      <c r="N7" s="2"/>
      <c r="O7" s="2"/>
      <c r="P7" s="2"/>
      <c r="Q7" s="2"/>
      <c r="R7" s="2"/>
      <c r="S7" s="2"/>
      <c r="T7" s="2"/>
      <c r="U7" s="2"/>
      <c r="V7" s="2"/>
      <c r="W7" s="2"/>
      <c r="X7" s="2"/>
      <c r="Y7" s="2"/>
      <c r="Z7" s="2"/>
      <c r="AA7" s="2"/>
      <c r="AB7" s="2"/>
      <c r="AC7" s="2"/>
      <c r="AD7" s="2"/>
      <c r="AE7" s="2"/>
      <c r="AF7" s="2"/>
      <c r="AG7" s="2"/>
      <c r="AH7" s="2"/>
      <c r="AI7" s="2"/>
      <c r="AJ7" s="2"/>
      <c r="AK7" s="2"/>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row>
    <row r="8" spans="2:988" ht="24" customHeight="1" x14ac:dyDescent="0.25">
      <c r="B8" s="263" t="s">
        <v>0</v>
      </c>
      <c r="C8" s="264"/>
      <c r="D8" s="265" t="s">
        <v>4</v>
      </c>
      <c r="E8" s="266"/>
      <c r="F8" s="266"/>
      <c r="G8" s="266"/>
      <c r="H8" s="266"/>
      <c r="I8" s="266"/>
      <c r="J8" s="266"/>
      <c r="K8" s="266"/>
      <c r="L8" s="266"/>
      <c r="M8" s="266"/>
      <c r="N8" s="266"/>
      <c r="O8" s="266"/>
      <c r="P8" s="266"/>
      <c r="Q8" s="266"/>
      <c r="R8" s="266"/>
      <c r="S8" s="266"/>
      <c r="T8" s="266"/>
      <c r="U8" s="266"/>
      <c r="V8" s="266"/>
      <c r="W8" s="266"/>
      <c r="X8" s="266"/>
      <c r="Y8" s="266"/>
      <c r="Z8" s="266"/>
      <c r="AA8" s="266"/>
      <c r="AB8" s="266"/>
      <c r="AC8" s="266"/>
      <c r="AD8" s="266"/>
      <c r="AE8" s="266"/>
      <c r="AF8" s="266"/>
      <c r="AG8" s="266"/>
      <c r="AH8" s="266"/>
      <c r="AI8" s="266"/>
      <c r="AJ8" s="266"/>
      <c r="AK8" s="267"/>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row>
    <row r="9" spans="2:988" ht="14.15" customHeight="1" x14ac:dyDescent="0.25">
      <c r="B9" s="45">
        <v>1</v>
      </c>
      <c r="C9" s="325" t="s">
        <v>5</v>
      </c>
      <c r="D9" s="326"/>
      <c r="E9" s="326"/>
      <c r="F9" s="326"/>
      <c r="G9" s="326"/>
      <c r="H9" s="326"/>
      <c r="I9" s="321"/>
      <c r="J9" s="321"/>
      <c r="K9" s="321"/>
      <c r="L9" s="321"/>
      <c r="M9" s="321"/>
      <c r="N9" s="321"/>
      <c r="O9" s="321"/>
      <c r="P9" s="321"/>
      <c r="Q9" s="321"/>
      <c r="R9" s="321"/>
      <c r="S9" s="321"/>
      <c r="T9" s="321"/>
      <c r="U9" s="321"/>
      <c r="V9" s="321"/>
      <c r="W9" s="321"/>
      <c r="X9" s="321"/>
      <c r="Y9" s="321"/>
      <c r="Z9" s="321"/>
      <c r="AA9" s="321"/>
      <c r="AB9" s="321"/>
      <c r="AC9" s="321"/>
      <c r="AD9" s="321"/>
      <c r="AE9" s="321"/>
      <c r="AF9" s="321"/>
      <c r="AG9" s="321"/>
      <c r="AH9" s="321"/>
      <c r="AI9" s="321"/>
      <c r="AJ9" s="321"/>
      <c r="AK9" s="322"/>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row>
    <row r="10" spans="2:988" ht="14.15" customHeight="1" x14ac:dyDescent="0.25">
      <c r="B10" s="45">
        <v>2</v>
      </c>
      <c r="C10" s="331" t="s">
        <v>8</v>
      </c>
      <c r="D10" s="332"/>
      <c r="E10" s="332"/>
      <c r="F10" s="332"/>
      <c r="G10" s="332"/>
      <c r="H10" s="332"/>
      <c r="I10" s="323"/>
      <c r="J10" s="323"/>
      <c r="K10" s="323"/>
      <c r="L10" s="323"/>
      <c r="M10" s="323"/>
      <c r="N10" s="323"/>
      <c r="O10" s="323"/>
      <c r="P10" s="323"/>
      <c r="Q10" s="323"/>
      <c r="R10" s="323"/>
      <c r="S10" s="323"/>
      <c r="T10" s="323"/>
      <c r="U10" s="323"/>
      <c r="V10" s="323"/>
      <c r="W10" s="323"/>
      <c r="X10" s="323"/>
      <c r="Y10" s="324"/>
      <c r="Z10" s="45">
        <v>3</v>
      </c>
      <c r="AA10" s="319" t="s">
        <v>117</v>
      </c>
      <c r="AB10" s="320"/>
      <c r="AC10" s="320"/>
      <c r="AD10" s="320"/>
      <c r="AE10" s="320"/>
      <c r="AF10" s="320"/>
      <c r="AG10" s="320"/>
      <c r="AH10" s="236"/>
      <c r="AI10" s="236"/>
      <c r="AJ10" s="236"/>
      <c r="AK10" s="237"/>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row>
    <row r="11" spans="2:988" ht="14.15" customHeight="1" x14ac:dyDescent="0.25">
      <c r="B11" s="79">
        <v>4</v>
      </c>
      <c r="C11" s="315" t="s">
        <v>167</v>
      </c>
      <c r="D11" s="231"/>
      <c r="E11" s="231"/>
      <c r="F11" s="231"/>
      <c r="G11" s="231"/>
      <c r="H11" s="231"/>
      <c r="I11" s="316"/>
      <c r="J11" s="316"/>
      <c r="K11" s="316"/>
      <c r="L11" s="316"/>
      <c r="M11" s="316"/>
      <c r="N11" s="45">
        <v>5</v>
      </c>
      <c r="O11" s="240" t="s">
        <v>171</v>
      </c>
      <c r="P11" s="241"/>
      <c r="Q11" s="241"/>
      <c r="R11" s="241"/>
      <c r="S11" s="241"/>
      <c r="T11" s="241"/>
      <c r="U11" s="317"/>
      <c r="V11" s="317"/>
      <c r="W11" s="317"/>
      <c r="X11" s="317"/>
      <c r="Y11" s="318"/>
      <c r="Z11" s="79">
        <v>6</v>
      </c>
      <c r="AA11" s="319" t="s">
        <v>172</v>
      </c>
      <c r="AB11" s="320"/>
      <c r="AC11" s="320"/>
      <c r="AD11" s="320"/>
      <c r="AE11" s="320"/>
      <c r="AF11" s="320"/>
      <c r="AG11" s="320"/>
      <c r="AH11" s="289"/>
      <c r="AI11" s="289"/>
      <c r="AJ11" s="289"/>
      <c r="AK11" s="290"/>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row>
    <row r="12" spans="2:988" ht="14.15" customHeight="1" x14ac:dyDescent="0.25">
      <c r="B12" s="45">
        <v>7</v>
      </c>
      <c r="C12" s="331" t="s">
        <v>170</v>
      </c>
      <c r="D12" s="332"/>
      <c r="E12" s="332"/>
      <c r="F12" s="332"/>
      <c r="G12" s="332"/>
      <c r="H12" s="332"/>
      <c r="I12" s="332"/>
      <c r="J12" s="332"/>
      <c r="K12" s="332"/>
      <c r="L12" s="332"/>
      <c r="M12" s="332"/>
      <c r="N12" s="239"/>
      <c r="O12" s="332"/>
      <c r="P12" s="332"/>
      <c r="Q12" s="332"/>
      <c r="R12" s="332"/>
      <c r="S12" s="332"/>
      <c r="T12" s="332"/>
      <c r="U12" s="343"/>
      <c r="V12" s="343"/>
      <c r="W12" s="343"/>
      <c r="X12" s="343"/>
      <c r="Y12" s="344"/>
      <c r="Z12" s="333">
        <v>10</v>
      </c>
      <c r="AA12" s="336" t="s">
        <v>288</v>
      </c>
      <c r="AB12" s="336"/>
      <c r="AC12" s="336"/>
      <c r="AD12" s="336"/>
      <c r="AE12" s="336"/>
      <c r="AF12" s="336"/>
      <c r="AG12" s="336"/>
      <c r="AH12" s="350"/>
      <c r="AI12" s="350"/>
      <c r="AJ12" s="350"/>
      <c r="AK12" s="351"/>
      <c r="AL12" s="124"/>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row>
    <row r="13" spans="2:988" ht="14.15" customHeight="1" x14ac:dyDescent="0.25">
      <c r="B13" s="45">
        <v>8</v>
      </c>
      <c r="C13" s="331" t="s">
        <v>168</v>
      </c>
      <c r="D13" s="332"/>
      <c r="E13" s="332"/>
      <c r="F13" s="332"/>
      <c r="G13" s="332"/>
      <c r="H13" s="332"/>
      <c r="I13" s="332"/>
      <c r="J13" s="332"/>
      <c r="K13" s="332"/>
      <c r="L13" s="332"/>
      <c r="M13" s="332"/>
      <c r="N13" s="332"/>
      <c r="O13" s="332"/>
      <c r="P13" s="332"/>
      <c r="Q13" s="332"/>
      <c r="R13" s="332"/>
      <c r="S13" s="332"/>
      <c r="T13" s="332"/>
      <c r="U13" s="345"/>
      <c r="V13" s="345"/>
      <c r="W13" s="345"/>
      <c r="X13" s="345"/>
      <c r="Y13" s="346"/>
      <c r="Z13" s="334"/>
      <c r="AA13" s="337"/>
      <c r="AB13" s="337"/>
      <c r="AC13" s="337"/>
      <c r="AD13" s="337"/>
      <c r="AE13" s="337"/>
      <c r="AF13" s="337"/>
      <c r="AG13" s="337"/>
      <c r="AH13" s="352"/>
      <c r="AI13" s="352"/>
      <c r="AJ13" s="352"/>
      <c r="AK13" s="353"/>
      <c r="AL13" s="124"/>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row>
    <row r="14" spans="2:988" ht="14.15" customHeight="1" x14ac:dyDescent="0.25">
      <c r="B14" s="45">
        <v>9</v>
      </c>
      <c r="C14" s="331" t="s">
        <v>169</v>
      </c>
      <c r="D14" s="332"/>
      <c r="E14" s="332"/>
      <c r="F14" s="332"/>
      <c r="G14" s="332"/>
      <c r="H14" s="332"/>
      <c r="I14" s="332"/>
      <c r="J14" s="332"/>
      <c r="K14" s="332"/>
      <c r="L14" s="332"/>
      <c r="M14" s="332"/>
      <c r="N14" s="332"/>
      <c r="O14" s="332"/>
      <c r="P14" s="332"/>
      <c r="Q14" s="332"/>
      <c r="R14" s="332"/>
      <c r="S14" s="332"/>
      <c r="T14" s="332"/>
      <c r="U14" s="345"/>
      <c r="V14" s="345"/>
      <c r="W14" s="345"/>
      <c r="X14" s="345"/>
      <c r="Y14" s="346"/>
      <c r="Z14" s="335"/>
      <c r="AA14" s="338"/>
      <c r="AB14" s="338"/>
      <c r="AC14" s="338"/>
      <c r="AD14" s="338"/>
      <c r="AE14" s="338"/>
      <c r="AF14" s="338"/>
      <c r="AG14" s="338"/>
      <c r="AH14" s="354"/>
      <c r="AI14" s="354"/>
      <c r="AJ14" s="354"/>
      <c r="AK14" s="355"/>
      <c r="AL14" s="160"/>
      <c r="AM14"/>
      <c r="AN14" s="16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row>
    <row r="15" spans="2:988" ht="13.5" customHeight="1" x14ac:dyDescent="0.25">
      <c r="B15" s="45">
        <v>11</v>
      </c>
      <c r="C15" s="339" t="s">
        <v>120</v>
      </c>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8"/>
      <c r="AI15" s="238"/>
      <c r="AJ15" s="238"/>
      <c r="AK15" s="243"/>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row>
    <row r="16" spans="2:988" ht="13.5" customHeight="1" x14ac:dyDescent="0.25">
      <c r="B16" s="340"/>
      <c r="C16" s="223"/>
      <c r="D16" s="223"/>
      <c r="E16" s="223"/>
      <c r="F16" s="223"/>
      <c r="G16" s="223"/>
      <c r="H16" s="223"/>
      <c r="I16" s="223"/>
      <c r="J16" s="223"/>
      <c r="K16" s="223"/>
      <c r="L16" s="223"/>
      <c r="M16" s="223"/>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4"/>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row>
    <row r="17" spans="2:988" ht="13.5" customHeight="1" x14ac:dyDescent="0.25">
      <c r="B17" s="341"/>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c r="AJ17" s="223"/>
      <c r="AK17" s="224"/>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row>
    <row r="18" spans="2:988" ht="13.5" customHeight="1" x14ac:dyDescent="0.25">
      <c r="B18" s="341"/>
      <c r="C18" s="223"/>
      <c r="D18" s="223"/>
      <c r="E18" s="223"/>
      <c r="F18" s="223"/>
      <c r="G18" s="223"/>
      <c r="H18" s="223"/>
      <c r="I18" s="223"/>
      <c r="J18" s="223"/>
      <c r="K18" s="223"/>
      <c r="L18" s="223"/>
      <c r="M18" s="223"/>
      <c r="N18" s="223"/>
      <c r="O18" s="223"/>
      <c r="P18" s="223"/>
      <c r="Q18" s="223"/>
      <c r="R18" s="223"/>
      <c r="S18" s="223"/>
      <c r="T18" s="223"/>
      <c r="U18" s="223"/>
      <c r="V18" s="223"/>
      <c r="W18" s="223"/>
      <c r="X18" s="223"/>
      <c r="Y18" s="223"/>
      <c r="Z18" s="223"/>
      <c r="AA18" s="223"/>
      <c r="AB18" s="223"/>
      <c r="AC18" s="223"/>
      <c r="AD18" s="223"/>
      <c r="AE18" s="223"/>
      <c r="AF18" s="223"/>
      <c r="AG18" s="223"/>
      <c r="AH18" s="223"/>
      <c r="AI18" s="223"/>
      <c r="AJ18" s="223"/>
      <c r="AK18" s="224"/>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row>
    <row r="19" spans="2:988" ht="13.5" customHeight="1" x14ac:dyDescent="0.25">
      <c r="B19" s="341"/>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4"/>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row>
    <row r="20" spans="2:988" ht="13.5" customHeight="1" x14ac:dyDescent="0.25">
      <c r="B20" s="341"/>
      <c r="C20" s="223"/>
      <c r="D20" s="223"/>
      <c r="E20" s="223"/>
      <c r="F20" s="223"/>
      <c r="G20" s="223"/>
      <c r="H20" s="223"/>
      <c r="I20" s="223"/>
      <c r="J20" s="223"/>
      <c r="K20" s="223"/>
      <c r="L20" s="223"/>
      <c r="M20" s="223"/>
      <c r="N20" s="223"/>
      <c r="O20" s="223"/>
      <c r="P20" s="223"/>
      <c r="Q20" s="223"/>
      <c r="R20" s="223"/>
      <c r="S20" s="223"/>
      <c r="T20" s="223"/>
      <c r="U20" s="223"/>
      <c r="V20" s="223"/>
      <c r="W20" s="223"/>
      <c r="X20" s="223"/>
      <c r="Y20" s="223"/>
      <c r="Z20" s="223"/>
      <c r="AA20" s="223"/>
      <c r="AB20" s="223"/>
      <c r="AC20" s="223"/>
      <c r="AD20" s="223"/>
      <c r="AE20" s="223"/>
      <c r="AF20" s="223"/>
      <c r="AG20" s="223"/>
      <c r="AH20" s="223"/>
      <c r="AI20" s="223"/>
      <c r="AJ20" s="223"/>
      <c r="AK20" s="224"/>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row>
    <row r="21" spans="2:988" ht="13.5" customHeight="1" x14ac:dyDescent="0.25">
      <c r="B21" s="341"/>
      <c r="C21" s="223"/>
      <c r="D21" s="223"/>
      <c r="E21" s="223"/>
      <c r="F21" s="223"/>
      <c r="G21" s="223"/>
      <c r="H21" s="223"/>
      <c r="I21" s="223"/>
      <c r="J21" s="223"/>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c r="AJ21" s="223"/>
      <c r="AK21" s="224"/>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row>
    <row r="22" spans="2:988" ht="13.5" customHeight="1" x14ac:dyDescent="0.25">
      <c r="B22" s="341"/>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4"/>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row>
    <row r="23" spans="2:988" ht="13.5" customHeight="1" x14ac:dyDescent="0.25">
      <c r="B23" s="341"/>
      <c r="C23" s="223"/>
      <c r="D23" s="223"/>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4"/>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row>
    <row r="24" spans="2:988" ht="13.5" customHeight="1" x14ac:dyDescent="0.25">
      <c r="B24" s="341"/>
      <c r="C24" s="223"/>
      <c r="D24" s="223"/>
      <c r="E24" s="223"/>
      <c r="F24" s="223"/>
      <c r="G24" s="223"/>
      <c r="H24" s="223"/>
      <c r="I24" s="223"/>
      <c r="J24" s="223"/>
      <c r="K24" s="223"/>
      <c r="L24" s="223"/>
      <c r="M24" s="223"/>
      <c r="N24" s="223"/>
      <c r="O24" s="223"/>
      <c r="P24" s="223"/>
      <c r="Q24" s="223"/>
      <c r="R24" s="223"/>
      <c r="S24" s="223"/>
      <c r="T24" s="223"/>
      <c r="U24" s="223"/>
      <c r="V24" s="223"/>
      <c r="W24" s="223"/>
      <c r="X24" s="223"/>
      <c r="Y24" s="223"/>
      <c r="Z24" s="223"/>
      <c r="AA24" s="223"/>
      <c r="AB24" s="223"/>
      <c r="AC24" s="223"/>
      <c r="AD24" s="223"/>
      <c r="AE24" s="223"/>
      <c r="AF24" s="223"/>
      <c r="AG24" s="223"/>
      <c r="AH24" s="223"/>
      <c r="AI24" s="223"/>
      <c r="AJ24" s="223"/>
      <c r="AK24" s="2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row>
    <row r="25" spans="2:988" ht="13.5" customHeight="1" x14ac:dyDescent="0.25">
      <c r="B25" s="341"/>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c r="AH25" s="223"/>
      <c r="AI25" s="223"/>
      <c r="AJ25" s="223"/>
      <c r="AK25" s="224"/>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row>
    <row r="26" spans="2:988" ht="13.5" customHeight="1" x14ac:dyDescent="0.25">
      <c r="B26" s="341"/>
      <c r="C26" s="223"/>
      <c r="D26" s="223"/>
      <c r="E26" s="223"/>
      <c r="F26" s="223"/>
      <c r="G26" s="223"/>
      <c r="H26" s="223"/>
      <c r="I26" s="223"/>
      <c r="J26" s="223"/>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c r="AJ26" s="223"/>
      <c r="AK26" s="224"/>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row>
    <row r="27" spans="2:988" ht="13.5" customHeight="1" x14ac:dyDescent="0.25">
      <c r="B27" s="341"/>
      <c r="C27" s="223"/>
      <c r="D27" s="223"/>
      <c r="E27" s="223"/>
      <c r="F27" s="223"/>
      <c r="G27" s="223"/>
      <c r="H27" s="223"/>
      <c r="I27" s="223"/>
      <c r="J27" s="223"/>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c r="AJ27" s="223"/>
      <c r="AK27" s="224"/>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row>
    <row r="28" spans="2:988" ht="13.5" customHeight="1" x14ac:dyDescent="0.25">
      <c r="B28" s="341"/>
      <c r="C28" s="223"/>
      <c r="D28" s="223"/>
      <c r="E28" s="223"/>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c r="AH28" s="223"/>
      <c r="AI28" s="223"/>
      <c r="AJ28" s="223"/>
      <c r="AK28" s="224"/>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row>
    <row r="29" spans="2:988" ht="13.5" customHeight="1" x14ac:dyDescent="0.25">
      <c r="B29" s="342"/>
      <c r="C29" s="226"/>
      <c r="D29" s="226"/>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226"/>
      <c r="AF29" s="226"/>
      <c r="AG29" s="226"/>
      <c r="AH29" s="226"/>
      <c r="AI29" s="226"/>
      <c r="AJ29" s="226"/>
      <c r="AK29" s="227"/>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row>
    <row r="30" spans="2:988" ht="13.5" customHeight="1" x14ac:dyDescent="0.25">
      <c r="B30" s="45">
        <v>12</v>
      </c>
      <c r="C30" s="285" t="s">
        <v>284</v>
      </c>
      <c r="D30" s="286"/>
      <c r="E30" s="286"/>
      <c r="F30" s="286"/>
      <c r="G30" s="286"/>
      <c r="H30" s="286"/>
      <c r="I30" s="286"/>
      <c r="J30" s="286"/>
      <c r="K30" s="286"/>
      <c r="L30" s="286"/>
      <c r="M30" s="286"/>
      <c r="N30" s="286"/>
      <c r="O30" s="286"/>
      <c r="P30" s="286"/>
      <c r="Q30" s="286"/>
      <c r="R30" s="286"/>
      <c r="S30" s="287"/>
      <c r="T30" s="45">
        <v>13</v>
      </c>
      <c r="U30" s="285" t="s">
        <v>173</v>
      </c>
      <c r="V30" s="286"/>
      <c r="W30" s="286"/>
      <c r="X30" s="286"/>
      <c r="Y30" s="286"/>
      <c r="Z30" s="286"/>
      <c r="AA30" s="286"/>
      <c r="AB30" s="286"/>
      <c r="AC30" s="286"/>
      <c r="AD30" s="286"/>
      <c r="AE30" s="286"/>
      <c r="AF30" s="286"/>
      <c r="AG30" s="286"/>
      <c r="AH30" s="286"/>
      <c r="AI30" s="286"/>
      <c r="AJ30" s="286"/>
      <c r="AK30" s="287"/>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row>
    <row r="31" spans="2:988" ht="13.5" customHeight="1" x14ac:dyDescent="0.25">
      <c r="B31" s="259"/>
      <c r="C31" s="253"/>
      <c r="D31" s="253"/>
      <c r="E31" s="253"/>
      <c r="F31" s="253"/>
      <c r="G31" s="253"/>
      <c r="H31" s="253"/>
      <c r="I31" s="253"/>
      <c r="J31" s="253"/>
      <c r="K31" s="253"/>
      <c r="L31" s="253"/>
      <c r="M31" s="253"/>
      <c r="N31" s="253"/>
      <c r="O31" s="253"/>
      <c r="P31" s="253"/>
      <c r="Q31" s="253"/>
      <c r="R31" s="253"/>
      <c r="S31" s="347"/>
      <c r="T31" s="255"/>
      <c r="U31" s="253"/>
      <c r="V31" s="253"/>
      <c r="W31" s="253"/>
      <c r="X31" s="253"/>
      <c r="Y31" s="253"/>
      <c r="Z31" s="253"/>
      <c r="AA31" s="253"/>
      <c r="AB31" s="253"/>
      <c r="AC31" s="253"/>
      <c r="AD31" s="253"/>
      <c r="AE31" s="253"/>
      <c r="AF31" s="253"/>
      <c r="AG31" s="253"/>
      <c r="AH31" s="253"/>
      <c r="AI31" s="253"/>
      <c r="AJ31" s="253"/>
      <c r="AK31" s="254"/>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row>
    <row r="32" spans="2:988" ht="13.5" customHeight="1" x14ac:dyDescent="0.25">
      <c r="B32" s="259"/>
      <c r="C32" s="253"/>
      <c r="D32" s="253"/>
      <c r="E32" s="253"/>
      <c r="F32" s="253"/>
      <c r="G32" s="253"/>
      <c r="H32" s="253"/>
      <c r="I32" s="253"/>
      <c r="J32" s="253"/>
      <c r="K32" s="253"/>
      <c r="L32" s="253"/>
      <c r="M32" s="253"/>
      <c r="N32" s="253"/>
      <c r="O32" s="253"/>
      <c r="P32" s="253"/>
      <c r="Q32" s="253"/>
      <c r="R32" s="253"/>
      <c r="S32" s="347"/>
      <c r="T32" s="255"/>
      <c r="U32" s="253"/>
      <c r="V32" s="253"/>
      <c r="W32" s="253"/>
      <c r="X32" s="253"/>
      <c r="Y32" s="253"/>
      <c r="Z32" s="253"/>
      <c r="AA32" s="253"/>
      <c r="AB32" s="253"/>
      <c r="AC32" s="253"/>
      <c r="AD32" s="253"/>
      <c r="AE32" s="253"/>
      <c r="AF32" s="253"/>
      <c r="AG32" s="253"/>
      <c r="AH32" s="253"/>
      <c r="AI32" s="253"/>
      <c r="AJ32" s="253"/>
      <c r="AK32" s="254"/>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row>
    <row r="33" spans="2:988" ht="13.5" customHeight="1" x14ac:dyDescent="0.25">
      <c r="B33" s="259"/>
      <c r="C33" s="253"/>
      <c r="D33" s="253"/>
      <c r="E33" s="253"/>
      <c r="F33" s="253"/>
      <c r="G33" s="253"/>
      <c r="H33" s="253"/>
      <c r="I33" s="253"/>
      <c r="J33" s="253"/>
      <c r="K33" s="253"/>
      <c r="L33" s="253"/>
      <c r="M33" s="253"/>
      <c r="N33" s="253"/>
      <c r="O33" s="253"/>
      <c r="P33" s="253"/>
      <c r="Q33" s="253"/>
      <c r="R33" s="253"/>
      <c r="S33" s="347"/>
      <c r="T33" s="255"/>
      <c r="U33" s="253"/>
      <c r="V33" s="253"/>
      <c r="W33" s="253"/>
      <c r="X33" s="253"/>
      <c r="Y33" s="253"/>
      <c r="Z33" s="253"/>
      <c r="AA33" s="253"/>
      <c r="AB33" s="253"/>
      <c r="AC33" s="253"/>
      <c r="AD33" s="253"/>
      <c r="AE33" s="253"/>
      <c r="AF33" s="253"/>
      <c r="AG33" s="253"/>
      <c r="AH33" s="253"/>
      <c r="AI33" s="253"/>
      <c r="AJ33" s="253"/>
      <c r="AK33" s="254"/>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row>
    <row r="34" spans="2:988" x14ac:dyDescent="0.25">
      <c r="B34" s="259"/>
      <c r="C34" s="253"/>
      <c r="D34" s="253"/>
      <c r="E34" s="253"/>
      <c r="F34" s="253"/>
      <c r="G34" s="253"/>
      <c r="H34" s="253"/>
      <c r="I34" s="253"/>
      <c r="J34" s="253"/>
      <c r="K34" s="253"/>
      <c r="L34" s="253"/>
      <c r="M34" s="253"/>
      <c r="N34" s="253"/>
      <c r="O34" s="253"/>
      <c r="P34" s="253"/>
      <c r="Q34" s="253"/>
      <c r="R34" s="253"/>
      <c r="S34" s="347"/>
      <c r="T34" s="255"/>
      <c r="U34" s="253"/>
      <c r="V34" s="253"/>
      <c r="W34" s="253"/>
      <c r="X34" s="253"/>
      <c r="Y34" s="253"/>
      <c r="Z34" s="253"/>
      <c r="AA34" s="253"/>
      <c r="AB34" s="253"/>
      <c r="AC34" s="253"/>
      <c r="AD34" s="253"/>
      <c r="AE34" s="253"/>
      <c r="AF34" s="253"/>
      <c r="AG34" s="253"/>
      <c r="AH34" s="253"/>
      <c r="AI34" s="253"/>
      <c r="AJ34" s="253"/>
      <c r="AK34" s="254"/>
    </row>
    <row r="35" spans="2:988" x14ac:dyDescent="0.25">
      <c r="B35" s="259"/>
      <c r="C35" s="253"/>
      <c r="D35" s="253"/>
      <c r="E35" s="253"/>
      <c r="F35" s="253"/>
      <c r="G35" s="253"/>
      <c r="H35" s="253"/>
      <c r="I35" s="253"/>
      <c r="J35" s="253"/>
      <c r="K35" s="253"/>
      <c r="L35" s="253"/>
      <c r="M35" s="253"/>
      <c r="N35" s="253"/>
      <c r="O35" s="253"/>
      <c r="P35" s="253"/>
      <c r="Q35" s="253"/>
      <c r="R35" s="253"/>
      <c r="S35" s="347"/>
      <c r="T35" s="255"/>
      <c r="U35" s="253"/>
      <c r="V35" s="253"/>
      <c r="W35" s="253"/>
      <c r="X35" s="253"/>
      <c r="Y35" s="253"/>
      <c r="Z35" s="253"/>
      <c r="AA35" s="253"/>
      <c r="AB35" s="253"/>
      <c r="AC35" s="253"/>
      <c r="AD35" s="253"/>
      <c r="AE35" s="253"/>
      <c r="AF35" s="253"/>
      <c r="AG35" s="253"/>
      <c r="AH35" s="253"/>
      <c r="AI35" s="253"/>
      <c r="AJ35" s="253"/>
      <c r="AK35" s="254"/>
    </row>
    <row r="36" spans="2:988" x14ac:dyDescent="0.25">
      <c r="B36" s="259"/>
      <c r="C36" s="253"/>
      <c r="D36" s="253"/>
      <c r="E36" s="253"/>
      <c r="F36" s="253"/>
      <c r="G36" s="253"/>
      <c r="H36" s="253"/>
      <c r="I36" s="253"/>
      <c r="J36" s="253"/>
      <c r="K36" s="253"/>
      <c r="L36" s="253"/>
      <c r="M36" s="253"/>
      <c r="N36" s="253"/>
      <c r="O36" s="253"/>
      <c r="P36" s="253"/>
      <c r="Q36" s="253"/>
      <c r="R36" s="253"/>
      <c r="S36" s="347"/>
      <c r="T36" s="255"/>
      <c r="U36" s="253"/>
      <c r="V36" s="253"/>
      <c r="W36" s="253"/>
      <c r="X36" s="253"/>
      <c r="Y36" s="253"/>
      <c r="Z36" s="253"/>
      <c r="AA36" s="253"/>
      <c r="AB36" s="253"/>
      <c r="AC36" s="253"/>
      <c r="AD36" s="253"/>
      <c r="AE36" s="253"/>
      <c r="AF36" s="253"/>
      <c r="AG36" s="253"/>
      <c r="AH36" s="253"/>
      <c r="AI36" s="253"/>
      <c r="AJ36" s="253"/>
      <c r="AK36" s="254"/>
    </row>
    <row r="37" spans="2:988" x14ac:dyDescent="0.25">
      <c r="B37" s="259"/>
      <c r="C37" s="253"/>
      <c r="D37" s="253"/>
      <c r="E37" s="253"/>
      <c r="F37" s="253"/>
      <c r="G37" s="253"/>
      <c r="H37" s="253"/>
      <c r="I37" s="253"/>
      <c r="J37" s="253"/>
      <c r="K37" s="253"/>
      <c r="L37" s="253"/>
      <c r="M37" s="253"/>
      <c r="N37" s="253"/>
      <c r="O37" s="253"/>
      <c r="P37" s="253"/>
      <c r="Q37" s="253"/>
      <c r="R37" s="253"/>
      <c r="S37" s="347"/>
      <c r="T37" s="255"/>
      <c r="U37" s="253"/>
      <c r="V37" s="253"/>
      <c r="W37" s="253"/>
      <c r="X37" s="253"/>
      <c r="Y37" s="253"/>
      <c r="Z37" s="253"/>
      <c r="AA37" s="253"/>
      <c r="AB37" s="253"/>
      <c r="AC37" s="253"/>
      <c r="AD37" s="253"/>
      <c r="AE37" s="253"/>
      <c r="AF37" s="253"/>
      <c r="AG37" s="253"/>
      <c r="AH37" s="253"/>
      <c r="AI37" s="253"/>
      <c r="AJ37" s="253"/>
      <c r="AK37" s="254"/>
    </row>
    <row r="38" spans="2:988" x14ac:dyDescent="0.25">
      <c r="B38" s="259"/>
      <c r="C38" s="253"/>
      <c r="D38" s="253"/>
      <c r="E38" s="253"/>
      <c r="F38" s="253"/>
      <c r="G38" s="253"/>
      <c r="H38" s="253"/>
      <c r="I38" s="253"/>
      <c r="J38" s="253"/>
      <c r="K38" s="253"/>
      <c r="L38" s="253"/>
      <c r="M38" s="253"/>
      <c r="N38" s="253"/>
      <c r="O38" s="253"/>
      <c r="P38" s="253"/>
      <c r="Q38" s="253"/>
      <c r="R38" s="253"/>
      <c r="S38" s="347"/>
      <c r="T38" s="255"/>
      <c r="U38" s="253"/>
      <c r="V38" s="253"/>
      <c r="W38" s="253"/>
      <c r="X38" s="253"/>
      <c r="Y38" s="253"/>
      <c r="Z38" s="253"/>
      <c r="AA38" s="253"/>
      <c r="AB38" s="253"/>
      <c r="AC38" s="253"/>
      <c r="AD38" s="253"/>
      <c r="AE38" s="253"/>
      <c r="AF38" s="253"/>
      <c r="AG38" s="253"/>
      <c r="AH38" s="253"/>
      <c r="AI38" s="253"/>
      <c r="AJ38" s="253"/>
      <c r="AK38" s="254"/>
    </row>
    <row r="39" spans="2:988" x14ac:dyDescent="0.25">
      <c r="B39" s="259"/>
      <c r="C39" s="253"/>
      <c r="D39" s="253"/>
      <c r="E39" s="253"/>
      <c r="F39" s="253"/>
      <c r="G39" s="253"/>
      <c r="H39" s="253"/>
      <c r="I39" s="253"/>
      <c r="J39" s="253"/>
      <c r="K39" s="253"/>
      <c r="L39" s="253"/>
      <c r="M39" s="253"/>
      <c r="N39" s="253"/>
      <c r="O39" s="253"/>
      <c r="P39" s="253"/>
      <c r="Q39" s="253"/>
      <c r="R39" s="253"/>
      <c r="S39" s="347"/>
      <c r="T39" s="255"/>
      <c r="U39" s="253"/>
      <c r="V39" s="253"/>
      <c r="W39" s="253"/>
      <c r="X39" s="253"/>
      <c r="Y39" s="253"/>
      <c r="Z39" s="253"/>
      <c r="AA39" s="253"/>
      <c r="AB39" s="253"/>
      <c r="AC39" s="253"/>
      <c r="AD39" s="253"/>
      <c r="AE39" s="253"/>
      <c r="AF39" s="253"/>
      <c r="AG39" s="253"/>
      <c r="AH39" s="253"/>
      <c r="AI39" s="253"/>
      <c r="AJ39" s="253"/>
      <c r="AK39" s="254"/>
    </row>
    <row r="40" spans="2:988" x14ac:dyDescent="0.25">
      <c r="B40" s="259"/>
      <c r="C40" s="253"/>
      <c r="D40" s="253"/>
      <c r="E40" s="253"/>
      <c r="F40" s="253"/>
      <c r="G40" s="253"/>
      <c r="H40" s="253"/>
      <c r="I40" s="253"/>
      <c r="J40" s="253"/>
      <c r="K40" s="253"/>
      <c r="L40" s="253"/>
      <c r="M40" s="253"/>
      <c r="N40" s="253"/>
      <c r="O40" s="253"/>
      <c r="P40" s="253"/>
      <c r="Q40" s="253"/>
      <c r="R40" s="253"/>
      <c r="S40" s="347"/>
      <c r="T40" s="255"/>
      <c r="U40" s="253"/>
      <c r="V40" s="253"/>
      <c r="W40" s="253"/>
      <c r="X40" s="253"/>
      <c r="Y40" s="253"/>
      <c r="Z40" s="253"/>
      <c r="AA40" s="253"/>
      <c r="AB40" s="253"/>
      <c r="AC40" s="253"/>
      <c r="AD40" s="253"/>
      <c r="AE40" s="253"/>
      <c r="AF40" s="253"/>
      <c r="AG40" s="253"/>
      <c r="AH40" s="253"/>
      <c r="AI40" s="253"/>
      <c r="AJ40" s="253"/>
      <c r="AK40" s="254"/>
    </row>
    <row r="41" spans="2:988" x14ac:dyDescent="0.25">
      <c r="B41" s="259"/>
      <c r="C41" s="253"/>
      <c r="D41" s="253"/>
      <c r="E41" s="253"/>
      <c r="F41" s="253"/>
      <c r="G41" s="253"/>
      <c r="H41" s="253"/>
      <c r="I41" s="253"/>
      <c r="J41" s="253"/>
      <c r="K41" s="253"/>
      <c r="L41" s="253"/>
      <c r="M41" s="253"/>
      <c r="N41" s="253"/>
      <c r="O41" s="253"/>
      <c r="P41" s="253"/>
      <c r="Q41" s="253"/>
      <c r="R41" s="253"/>
      <c r="S41" s="347"/>
      <c r="T41" s="255"/>
      <c r="U41" s="253"/>
      <c r="V41" s="253"/>
      <c r="W41" s="253"/>
      <c r="X41" s="253"/>
      <c r="Y41" s="253"/>
      <c r="Z41" s="253"/>
      <c r="AA41" s="253"/>
      <c r="AB41" s="253"/>
      <c r="AC41" s="253"/>
      <c r="AD41" s="253"/>
      <c r="AE41" s="253"/>
      <c r="AF41" s="253"/>
      <c r="AG41" s="253"/>
      <c r="AH41" s="253"/>
      <c r="AI41" s="253"/>
      <c r="AJ41" s="253"/>
      <c r="AK41" s="254"/>
    </row>
    <row r="42" spans="2:988" x14ac:dyDescent="0.25">
      <c r="B42" s="259"/>
      <c r="C42" s="253"/>
      <c r="D42" s="253"/>
      <c r="E42" s="253"/>
      <c r="F42" s="253"/>
      <c r="G42" s="253"/>
      <c r="H42" s="253"/>
      <c r="I42" s="253"/>
      <c r="J42" s="253"/>
      <c r="K42" s="253"/>
      <c r="L42" s="253"/>
      <c r="M42" s="253"/>
      <c r="N42" s="253"/>
      <c r="O42" s="253"/>
      <c r="P42" s="253"/>
      <c r="Q42" s="253"/>
      <c r="R42" s="253"/>
      <c r="S42" s="347"/>
      <c r="T42" s="255"/>
      <c r="U42" s="253"/>
      <c r="V42" s="253"/>
      <c r="W42" s="253"/>
      <c r="X42" s="253"/>
      <c r="Y42" s="253"/>
      <c r="Z42" s="253"/>
      <c r="AA42" s="253"/>
      <c r="AB42" s="253"/>
      <c r="AC42" s="253"/>
      <c r="AD42" s="253"/>
      <c r="AE42" s="253"/>
      <c r="AF42" s="253"/>
      <c r="AG42" s="253"/>
      <c r="AH42" s="253"/>
      <c r="AI42" s="253"/>
      <c r="AJ42" s="253"/>
      <c r="AK42" s="254"/>
    </row>
    <row r="43" spans="2:988" x14ac:dyDescent="0.25">
      <c r="B43" s="259"/>
      <c r="C43" s="253"/>
      <c r="D43" s="253"/>
      <c r="E43" s="253"/>
      <c r="F43" s="253"/>
      <c r="G43" s="253"/>
      <c r="H43" s="253"/>
      <c r="I43" s="253"/>
      <c r="J43" s="253"/>
      <c r="K43" s="253"/>
      <c r="L43" s="253"/>
      <c r="M43" s="253"/>
      <c r="N43" s="253"/>
      <c r="O43" s="253"/>
      <c r="P43" s="253"/>
      <c r="Q43" s="253"/>
      <c r="R43" s="253"/>
      <c r="S43" s="347"/>
      <c r="T43" s="255"/>
      <c r="U43" s="253"/>
      <c r="V43" s="253"/>
      <c r="W43" s="253"/>
      <c r="X43" s="253"/>
      <c r="Y43" s="253"/>
      <c r="Z43" s="253"/>
      <c r="AA43" s="253"/>
      <c r="AB43" s="253"/>
      <c r="AC43" s="253"/>
      <c r="AD43" s="253"/>
      <c r="AE43" s="253"/>
      <c r="AF43" s="253"/>
      <c r="AG43" s="253"/>
      <c r="AH43" s="253"/>
      <c r="AI43" s="253"/>
      <c r="AJ43" s="253"/>
      <c r="AK43" s="254"/>
    </row>
    <row r="44" spans="2:988" x14ac:dyDescent="0.25">
      <c r="B44" s="259"/>
      <c r="C44" s="253"/>
      <c r="D44" s="253"/>
      <c r="E44" s="253"/>
      <c r="F44" s="253"/>
      <c r="G44" s="253"/>
      <c r="H44" s="253"/>
      <c r="I44" s="253"/>
      <c r="J44" s="253"/>
      <c r="K44" s="253"/>
      <c r="L44" s="253"/>
      <c r="M44" s="253"/>
      <c r="N44" s="253"/>
      <c r="O44" s="253"/>
      <c r="P44" s="253"/>
      <c r="Q44" s="253"/>
      <c r="R44" s="253"/>
      <c r="S44" s="347"/>
      <c r="T44" s="255"/>
      <c r="U44" s="253"/>
      <c r="V44" s="253"/>
      <c r="W44" s="253"/>
      <c r="X44" s="253"/>
      <c r="Y44" s="253"/>
      <c r="Z44" s="253"/>
      <c r="AA44" s="253"/>
      <c r="AB44" s="253"/>
      <c r="AC44" s="253"/>
      <c r="AD44" s="253"/>
      <c r="AE44" s="253"/>
      <c r="AF44" s="253"/>
      <c r="AG44" s="253"/>
      <c r="AH44" s="253"/>
      <c r="AI44" s="253"/>
      <c r="AJ44" s="253"/>
      <c r="AK44" s="254"/>
    </row>
    <row r="45" spans="2:988" x14ac:dyDescent="0.25">
      <c r="B45" s="259"/>
      <c r="C45" s="253"/>
      <c r="D45" s="253"/>
      <c r="E45" s="253"/>
      <c r="F45" s="253"/>
      <c r="G45" s="253"/>
      <c r="H45" s="253"/>
      <c r="I45" s="253"/>
      <c r="J45" s="253"/>
      <c r="K45" s="253"/>
      <c r="L45" s="253"/>
      <c r="M45" s="253"/>
      <c r="N45" s="253"/>
      <c r="O45" s="253"/>
      <c r="P45" s="253"/>
      <c r="Q45" s="253"/>
      <c r="R45" s="253"/>
      <c r="S45" s="347"/>
      <c r="T45" s="255"/>
      <c r="U45" s="253"/>
      <c r="V45" s="253"/>
      <c r="W45" s="253"/>
      <c r="X45" s="253"/>
      <c r="Y45" s="253"/>
      <c r="Z45" s="253"/>
      <c r="AA45" s="253"/>
      <c r="AB45" s="253"/>
      <c r="AC45" s="253"/>
      <c r="AD45" s="253"/>
      <c r="AE45" s="253"/>
      <c r="AF45" s="253"/>
      <c r="AG45" s="253"/>
      <c r="AH45" s="253"/>
      <c r="AI45" s="253"/>
      <c r="AJ45" s="253"/>
      <c r="AK45" s="254"/>
    </row>
    <row r="46" spans="2:988" x14ac:dyDescent="0.25">
      <c r="B46" s="259"/>
      <c r="C46" s="253"/>
      <c r="D46" s="253"/>
      <c r="E46" s="253"/>
      <c r="F46" s="253"/>
      <c r="G46" s="253"/>
      <c r="H46" s="253"/>
      <c r="I46" s="253"/>
      <c r="J46" s="253"/>
      <c r="K46" s="253"/>
      <c r="L46" s="253"/>
      <c r="M46" s="253"/>
      <c r="N46" s="253"/>
      <c r="O46" s="253"/>
      <c r="P46" s="253"/>
      <c r="Q46" s="253"/>
      <c r="R46" s="253"/>
      <c r="S46" s="347"/>
      <c r="T46" s="255"/>
      <c r="U46" s="253"/>
      <c r="V46" s="253"/>
      <c r="W46" s="253"/>
      <c r="X46" s="253"/>
      <c r="Y46" s="253"/>
      <c r="Z46" s="253"/>
      <c r="AA46" s="253"/>
      <c r="AB46" s="253"/>
      <c r="AC46" s="253"/>
      <c r="AD46" s="253"/>
      <c r="AE46" s="253"/>
      <c r="AF46" s="253"/>
      <c r="AG46" s="253"/>
      <c r="AH46" s="253"/>
      <c r="AI46" s="253"/>
      <c r="AJ46" s="253"/>
      <c r="AK46" s="254"/>
    </row>
    <row r="47" spans="2:988" x14ac:dyDescent="0.25">
      <c r="B47" s="259"/>
      <c r="C47" s="253"/>
      <c r="D47" s="253"/>
      <c r="E47" s="253"/>
      <c r="F47" s="253"/>
      <c r="G47" s="253"/>
      <c r="H47" s="253"/>
      <c r="I47" s="253"/>
      <c r="J47" s="253"/>
      <c r="K47" s="253"/>
      <c r="L47" s="253"/>
      <c r="M47" s="253"/>
      <c r="N47" s="253"/>
      <c r="O47" s="253"/>
      <c r="P47" s="253"/>
      <c r="Q47" s="253"/>
      <c r="R47" s="253"/>
      <c r="S47" s="347"/>
      <c r="T47" s="255"/>
      <c r="U47" s="253"/>
      <c r="V47" s="253"/>
      <c r="W47" s="253"/>
      <c r="X47" s="253"/>
      <c r="Y47" s="253"/>
      <c r="Z47" s="253"/>
      <c r="AA47" s="253"/>
      <c r="AB47" s="253"/>
      <c r="AC47" s="253"/>
      <c r="AD47" s="253"/>
      <c r="AE47" s="253"/>
      <c r="AF47" s="253"/>
      <c r="AG47" s="253"/>
      <c r="AH47" s="253"/>
      <c r="AI47" s="253"/>
      <c r="AJ47" s="253"/>
      <c r="AK47" s="254"/>
    </row>
    <row r="48" spans="2:988" x14ac:dyDescent="0.25">
      <c r="B48" s="259"/>
      <c r="C48" s="253"/>
      <c r="D48" s="253"/>
      <c r="E48" s="253"/>
      <c r="F48" s="253"/>
      <c r="G48" s="253"/>
      <c r="H48" s="253"/>
      <c r="I48" s="253"/>
      <c r="J48" s="253"/>
      <c r="K48" s="253"/>
      <c r="L48" s="253"/>
      <c r="M48" s="253"/>
      <c r="N48" s="253"/>
      <c r="O48" s="253"/>
      <c r="P48" s="253"/>
      <c r="Q48" s="253"/>
      <c r="R48" s="253"/>
      <c r="S48" s="347"/>
      <c r="T48" s="255"/>
      <c r="U48" s="253"/>
      <c r="V48" s="253"/>
      <c r="W48" s="253"/>
      <c r="X48" s="253"/>
      <c r="Y48" s="253"/>
      <c r="Z48" s="253"/>
      <c r="AA48" s="253"/>
      <c r="AB48" s="253"/>
      <c r="AC48" s="253"/>
      <c r="AD48" s="253"/>
      <c r="AE48" s="253"/>
      <c r="AF48" s="253"/>
      <c r="AG48" s="253"/>
      <c r="AH48" s="253"/>
      <c r="AI48" s="253"/>
      <c r="AJ48" s="253"/>
      <c r="AK48" s="254"/>
    </row>
    <row r="49" spans="2:37" x14ac:dyDescent="0.25">
      <c r="B49" s="259"/>
      <c r="C49" s="253"/>
      <c r="D49" s="253"/>
      <c r="E49" s="253"/>
      <c r="F49" s="253"/>
      <c r="G49" s="253"/>
      <c r="H49" s="253"/>
      <c r="I49" s="253"/>
      <c r="J49" s="253"/>
      <c r="K49" s="253"/>
      <c r="L49" s="253"/>
      <c r="M49" s="253"/>
      <c r="N49" s="253"/>
      <c r="O49" s="253"/>
      <c r="P49" s="253"/>
      <c r="Q49" s="253"/>
      <c r="R49" s="253"/>
      <c r="S49" s="347"/>
      <c r="T49" s="255"/>
      <c r="U49" s="253"/>
      <c r="V49" s="253"/>
      <c r="W49" s="253"/>
      <c r="X49" s="253"/>
      <c r="Y49" s="253"/>
      <c r="Z49" s="253"/>
      <c r="AA49" s="253"/>
      <c r="AB49" s="253"/>
      <c r="AC49" s="253"/>
      <c r="AD49" s="253"/>
      <c r="AE49" s="253"/>
      <c r="AF49" s="253"/>
      <c r="AG49" s="253"/>
      <c r="AH49" s="253"/>
      <c r="AI49" s="253"/>
      <c r="AJ49" s="253"/>
      <c r="AK49" s="254"/>
    </row>
    <row r="50" spans="2:37" x14ac:dyDescent="0.25">
      <c r="B50" s="259"/>
      <c r="C50" s="253"/>
      <c r="D50" s="253"/>
      <c r="E50" s="253"/>
      <c r="F50" s="253"/>
      <c r="G50" s="253"/>
      <c r="H50" s="253"/>
      <c r="I50" s="253"/>
      <c r="J50" s="253"/>
      <c r="K50" s="253"/>
      <c r="L50" s="253"/>
      <c r="M50" s="253"/>
      <c r="N50" s="253"/>
      <c r="O50" s="253"/>
      <c r="P50" s="253"/>
      <c r="Q50" s="253"/>
      <c r="R50" s="253"/>
      <c r="S50" s="347"/>
      <c r="T50" s="255"/>
      <c r="U50" s="253"/>
      <c r="V50" s="253"/>
      <c r="W50" s="253"/>
      <c r="X50" s="253"/>
      <c r="Y50" s="253"/>
      <c r="Z50" s="253"/>
      <c r="AA50" s="253"/>
      <c r="AB50" s="253"/>
      <c r="AC50" s="253"/>
      <c r="AD50" s="253"/>
      <c r="AE50" s="253"/>
      <c r="AF50" s="253"/>
      <c r="AG50" s="253"/>
      <c r="AH50" s="253"/>
      <c r="AI50" s="253"/>
      <c r="AJ50" s="253"/>
      <c r="AK50" s="254"/>
    </row>
    <row r="51" spans="2:37" x14ac:dyDescent="0.25">
      <c r="B51" s="348"/>
      <c r="C51" s="257"/>
      <c r="D51" s="257"/>
      <c r="E51" s="257"/>
      <c r="F51" s="257"/>
      <c r="G51" s="257"/>
      <c r="H51" s="257"/>
      <c r="I51" s="257"/>
      <c r="J51" s="257"/>
      <c r="K51" s="257"/>
      <c r="L51" s="257"/>
      <c r="M51" s="257"/>
      <c r="N51" s="257"/>
      <c r="O51" s="257"/>
      <c r="P51" s="257"/>
      <c r="Q51" s="257"/>
      <c r="R51" s="257"/>
      <c r="S51" s="349"/>
      <c r="T51" s="256"/>
      <c r="U51" s="257"/>
      <c r="V51" s="257"/>
      <c r="W51" s="257"/>
      <c r="X51" s="257"/>
      <c r="Y51" s="257"/>
      <c r="Z51" s="257"/>
      <c r="AA51" s="257"/>
      <c r="AB51" s="257"/>
      <c r="AC51" s="257"/>
      <c r="AD51" s="257"/>
      <c r="AE51" s="257"/>
      <c r="AF51" s="257"/>
      <c r="AG51" s="257"/>
      <c r="AH51" s="257"/>
      <c r="AI51" s="257"/>
      <c r="AJ51" s="257"/>
      <c r="AK51" s="258"/>
    </row>
    <row r="52" spans="2:37" x14ac:dyDescent="0.25">
      <c r="B52" s="45">
        <v>14</v>
      </c>
      <c r="C52" s="240" t="s">
        <v>121</v>
      </c>
      <c r="D52" s="241"/>
      <c r="E52" s="241"/>
      <c r="F52" s="241"/>
      <c r="G52" s="24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J52" s="241"/>
      <c r="AK52" s="242"/>
    </row>
    <row r="53" spans="2:37" x14ac:dyDescent="0.25">
      <c r="B53" s="341"/>
      <c r="C53" s="223"/>
      <c r="D53" s="223"/>
      <c r="E53" s="223"/>
      <c r="F53" s="223"/>
      <c r="G53" s="223"/>
      <c r="H53" s="223"/>
      <c r="I53" s="223"/>
      <c r="J53" s="223"/>
      <c r="K53" s="223"/>
      <c r="L53" s="223"/>
      <c r="M53" s="223"/>
      <c r="N53" s="223"/>
      <c r="O53" s="223"/>
      <c r="P53" s="223"/>
      <c r="Q53" s="223"/>
      <c r="R53" s="223"/>
      <c r="S53" s="223"/>
      <c r="T53" s="223"/>
      <c r="U53" s="223"/>
      <c r="V53" s="223"/>
      <c r="W53" s="223"/>
      <c r="X53" s="223"/>
      <c r="Y53" s="223"/>
      <c r="Z53" s="223"/>
      <c r="AA53" s="223"/>
      <c r="AB53" s="223"/>
      <c r="AC53" s="223"/>
      <c r="AD53" s="223"/>
      <c r="AE53" s="223"/>
      <c r="AF53" s="223"/>
      <c r="AG53" s="223"/>
      <c r="AH53" s="223"/>
      <c r="AI53" s="223"/>
      <c r="AJ53" s="223"/>
      <c r="AK53" s="224"/>
    </row>
    <row r="54" spans="2:37" x14ac:dyDescent="0.25">
      <c r="B54" s="341"/>
      <c r="C54" s="223"/>
      <c r="D54" s="223"/>
      <c r="E54" s="223"/>
      <c r="F54" s="223"/>
      <c r="G54" s="223"/>
      <c r="H54" s="223"/>
      <c r="I54" s="223"/>
      <c r="J54" s="223"/>
      <c r="K54" s="223"/>
      <c r="L54" s="223"/>
      <c r="M54" s="223"/>
      <c r="N54" s="223"/>
      <c r="O54" s="223"/>
      <c r="P54" s="223"/>
      <c r="Q54" s="223"/>
      <c r="R54" s="223"/>
      <c r="S54" s="223"/>
      <c r="T54" s="223"/>
      <c r="U54" s="223"/>
      <c r="V54" s="223"/>
      <c r="W54" s="223"/>
      <c r="X54" s="223"/>
      <c r="Y54" s="223"/>
      <c r="Z54" s="223"/>
      <c r="AA54" s="223"/>
      <c r="AB54" s="223"/>
      <c r="AC54" s="223"/>
      <c r="AD54" s="223"/>
      <c r="AE54" s="223"/>
      <c r="AF54" s="223"/>
      <c r="AG54" s="223"/>
      <c r="AH54" s="223"/>
      <c r="AI54" s="223"/>
      <c r="AJ54" s="223"/>
      <c r="AK54" s="224"/>
    </row>
    <row r="55" spans="2:37" x14ac:dyDescent="0.25">
      <c r="B55" s="341"/>
      <c r="C55" s="223"/>
      <c r="D55" s="223"/>
      <c r="E55" s="223"/>
      <c r="F55" s="223"/>
      <c r="G55" s="223"/>
      <c r="H55" s="223"/>
      <c r="I55" s="223"/>
      <c r="J55" s="223"/>
      <c r="K55" s="223"/>
      <c r="L55" s="223"/>
      <c r="M55" s="223"/>
      <c r="N55" s="223"/>
      <c r="O55" s="223"/>
      <c r="P55" s="223"/>
      <c r="Q55" s="223"/>
      <c r="R55" s="223"/>
      <c r="S55" s="223"/>
      <c r="T55" s="223"/>
      <c r="U55" s="223"/>
      <c r="V55" s="223"/>
      <c r="W55" s="223"/>
      <c r="X55" s="223"/>
      <c r="Y55" s="223"/>
      <c r="Z55" s="223"/>
      <c r="AA55" s="223"/>
      <c r="AB55" s="223"/>
      <c r="AC55" s="223"/>
      <c r="AD55" s="223"/>
      <c r="AE55" s="223"/>
      <c r="AF55" s="223"/>
      <c r="AG55" s="223"/>
      <c r="AH55" s="223"/>
      <c r="AI55" s="223"/>
      <c r="AJ55" s="223"/>
      <c r="AK55" s="224"/>
    </row>
    <row r="56" spans="2:37" x14ac:dyDescent="0.25">
      <c r="B56" s="341"/>
      <c r="C56" s="223"/>
      <c r="D56" s="223"/>
      <c r="E56" s="223"/>
      <c r="F56" s="223"/>
      <c r="G56" s="223"/>
      <c r="H56" s="223"/>
      <c r="I56" s="223"/>
      <c r="J56" s="223"/>
      <c r="K56" s="223"/>
      <c r="L56" s="223"/>
      <c r="M56" s="223"/>
      <c r="N56" s="223"/>
      <c r="O56" s="223"/>
      <c r="P56" s="223"/>
      <c r="Q56" s="223"/>
      <c r="R56" s="223"/>
      <c r="S56" s="223"/>
      <c r="T56" s="223"/>
      <c r="U56" s="223"/>
      <c r="V56" s="223"/>
      <c r="W56" s="223"/>
      <c r="X56" s="223"/>
      <c r="Y56" s="223"/>
      <c r="Z56" s="223"/>
      <c r="AA56" s="223"/>
      <c r="AB56" s="223"/>
      <c r="AC56" s="223"/>
      <c r="AD56" s="223"/>
      <c r="AE56" s="223"/>
      <c r="AF56" s="223"/>
      <c r="AG56" s="223"/>
      <c r="AH56" s="223"/>
      <c r="AI56" s="223"/>
      <c r="AJ56" s="223"/>
      <c r="AK56" s="224"/>
    </row>
    <row r="57" spans="2:37" x14ac:dyDescent="0.25">
      <c r="B57" s="341"/>
      <c r="C57" s="223"/>
      <c r="D57" s="223"/>
      <c r="E57" s="223"/>
      <c r="F57" s="223"/>
      <c r="G57" s="223"/>
      <c r="H57" s="223"/>
      <c r="I57" s="223"/>
      <c r="J57" s="223"/>
      <c r="K57" s="223"/>
      <c r="L57" s="223"/>
      <c r="M57" s="223"/>
      <c r="N57" s="223"/>
      <c r="O57" s="223"/>
      <c r="P57" s="223"/>
      <c r="Q57" s="223"/>
      <c r="R57" s="223"/>
      <c r="S57" s="223"/>
      <c r="T57" s="223"/>
      <c r="U57" s="223"/>
      <c r="V57" s="223"/>
      <c r="W57" s="223"/>
      <c r="X57" s="223"/>
      <c r="Y57" s="223"/>
      <c r="Z57" s="223"/>
      <c r="AA57" s="223"/>
      <c r="AB57" s="223"/>
      <c r="AC57" s="223"/>
      <c r="AD57" s="223"/>
      <c r="AE57" s="223"/>
      <c r="AF57" s="223"/>
      <c r="AG57" s="223"/>
      <c r="AH57" s="223"/>
      <c r="AI57" s="223"/>
      <c r="AJ57" s="223"/>
      <c r="AK57" s="224"/>
    </row>
    <row r="58" spans="2:37" x14ac:dyDescent="0.25">
      <c r="B58" s="341"/>
      <c r="C58" s="223"/>
      <c r="D58" s="223"/>
      <c r="E58" s="223"/>
      <c r="F58" s="223"/>
      <c r="G58" s="223"/>
      <c r="H58" s="223"/>
      <c r="I58" s="223"/>
      <c r="J58" s="223"/>
      <c r="K58" s="223"/>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c r="AJ58" s="223"/>
      <c r="AK58" s="224"/>
    </row>
    <row r="59" spans="2:37" x14ac:dyDescent="0.25">
      <c r="B59" s="341"/>
      <c r="C59" s="223"/>
      <c r="D59" s="223"/>
      <c r="E59" s="223"/>
      <c r="F59" s="223"/>
      <c r="G59" s="223"/>
      <c r="H59" s="223"/>
      <c r="I59" s="223"/>
      <c r="J59" s="223"/>
      <c r="K59" s="223"/>
      <c r="L59" s="223"/>
      <c r="M59" s="223"/>
      <c r="N59" s="223"/>
      <c r="O59" s="223"/>
      <c r="P59" s="223"/>
      <c r="Q59" s="223"/>
      <c r="R59" s="223"/>
      <c r="S59" s="223"/>
      <c r="T59" s="223"/>
      <c r="U59" s="223"/>
      <c r="V59" s="223"/>
      <c r="W59" s="223"/>
      <c r="X59" s="223"/>
      <c r="Y59" s="223"/>
      <c r="Z59" s="223"/>
      <c r="AA59" s="223"/>
      <c r="AB59" s="223"/>
      <c r="AC59" s="223"/>
      <c r="AD59" s="223"/>
      <c r="AE59" s="223"/>
      <c r="AF59" s="223"/>
      <c r="AG59" s="223"/>
      <c r="AH59" s="223"/>
      <c r="AI59" s="223"/>
      <c r="AJ59" s="223"/>
      <c r="AK59" s="224"/>
    </row>
    <row r="60" spans="2:37" x14ac:dyDescent="0.25">
      <c r="B60" s="341"/>
      <c r="C60" s="223"/>
      <c r="D60" s="223"/>
      <c r="E60" s="223"/>
      <c r="F60" s="223"/>
      <c r="G60" s="223"/>
      <c r="H60" s="223"/>
      <c r="I60" s="223"/>
      <c r="J60" s="223"/>
      <c r="K60" s="223"/>
      <c r="L60" s="223"/>
      <c r="M60" s="223"/>
      <c r="N60" s="223"/>
      <c r="O60" s="223"/>
      <c r="P60" s="223"/>
      <c r="Q60" s="223"/>
      <c r="R60" s="223"/>
      <c r="S60" s="223"/>
      <c r="T60" s="223"/>
      <c r="U60" s="223"/>
      <c r="V60" s="223"/>
      <c r="W60" s="223"/>
      <c r="X60" s="223"/>
      <c r="Y60" s="223"/>
      <c r="Z60" s="223"/>
      <c r="AA60" s="223"/>
      <c r="AB60" s="223"/>
      <c r="AC60" s="223"/>
      <c r="AD60" s="223"/>
      <c r="AE60" s="223"/>
      <c r="AF60" s="223"/>
      <c r="AG60" s="223"/>
      <c r="AH60" s="223"/>
      <c r="AI60" s="223"/>
      <c r="AJ60" s="223"/>
      <c r="AK60" s="224"/>
    </row>
    <row r="61" spans="2:37" x14ac:dyDescent="0.25">
      <c r="B61" s="341"/>
      <c r="C61" s="223"/>
      <c r="D61" s="223"/>
      <c r="E61" s="223"/>
      <c r="F61" s="223"/>
      <c r="G61" s="223"/>
      <c r="H61" s="223"/>
      <c r="I61" s="223"/>
      <c r="J61" s="223"/>
      <c r="K61" s="223"/>
      <c r="L61" s="223"/>
      <c r="M61" s="223"/>
      <c r="N61" s="223"/>
      <c r="O61" s="223"/>
      <c r="P61" s="223"/>
      <c r="Q61" s="223"/>
      <c r="R61" s="223"/>
      <c r="S61" s="223"/>
      <c r="T61" s="223"/>
      <c r="U61" s="223"/>
      <c r="V61" s="223"/>
      <c r="W61" s="223"/>
      <c r="X61" s="223"/>
      <c r="Y61" s="223"/>
      <c r="Z61" s="223"/>
      <c r="AA61" s="223"/>
      <c r="AB61" s="223"/>
      <c r="AC61" s="223"/>
      <c r="AD61" s="223"/>
      <c r="AE61" s="223"/>
      <c r="AF61" s="223"/>
      <c r="AG61" s="223"/>
      <c r="AH61" s="223"/>
      <c r="AI61" s="223"/>
      <c r="AJ61" s="223"/>
      <c r="AK61" s="224"/>
    </row>
    <row r="62" spans="2:37" x14ac:dyDescent="0.25">
      <c r="B62" s="341"/>
      <c r="C62" s="223"/>
      <c r="D62" s="223"/>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224"/>
    </row>
    <row r="63" spans="2:37" x14ac:dyDescent="0.25">
      <c r="B63" s="341"/>
      <c r="C63" s="223"/>
      <c r="D63" s="223"/>
      <c r="E63" s="223"/>
      <c r="F63" s="223"/>
      <c r="G63" s="223"/>
      <c r="H63" s="223"/>
      <c r="I63" s="223"/>
      <c r="J63" s="223"/>
      <c r="K63" s="223"/>
      <c r="L63" s="223"/>
      <c r="M63" s="223"/>
      <c r="N63" s="223"/>
      <c r="O63" s="223"/>
      <c r="P63" s="223"/>
      <c r="Q63" s="223"/>
      <c r="R63" s="223"/>
      <c r="S63" s="223"/>
      <c r="T63" s="223"/>
      <c r="U63" s="223"/>
      <c r="V63" s="223"/>
      <c r="W63" s="223"/>
      <c r="X63" s="223"/>
      <c r="Y63" s="223"/>
      <c r="Z63" s="223"/>
      <c r="AA63" s="223"/>
      <c r="AB63" s="223"/>
      <c r="AC63" s="223"/>
      <c r="AD63" s="223"/>
      <c r="AE63" s="223"/>
      <c r="AF63" s="223"/>
      <c r="AG63" s="223"/>
      <c r="AH63" s="223"/>
      <c r="AI63" s="223"/>
      <c r="AJ63" s="223"/>
      <c r="AK63" s="224"/>
    </row>
    <row r="64" spans="2:37" x14ac:dyDescent="0.25">
      <c r="B64" s="341"/>
      <c r="C64" s="223"/>
      <c r="D64" s="223"/>
      <c r="E64" s="223"/>
      <c r="F64" s="223"/>
      <c r="G64" s="223"/>
      <c r="H64" s="223"/>
      <c r="I64" s="223"/>
      <c r="J64" s="223"/>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4"/>
    </row>
    <row r="65" spans="2:38" x14ac:dyDescent="0.25">
      <c r="B65" s="342"/>
      <c r="C65" s="226"/>
      <c r="D65" s="226"/>
      <c r="E65" s="226"/>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c r="AK65" s="227"/>
    </row>
    <row r="66" spans="2:38" x14ac:dyDescent="0.25">
      <c r="B66" s="45">
        <v>15</v>
      </c>
      <c r="C66" s="240" t="s">
        <v>124</v>
      </c>
      <c r="D66" s="241"/>
      <c r="E66" s="241"/>
      <c r="F66" s="241"/>
      <c r="G66" s="241"/>
      <c r="H66" s="241"/>
      <c r="I66" s="241"/>
      <c r="J66" s="241"/>
      <c r="K66" s="241"/>
      <c r="L66" s="241"/>
      <c r="M66" s="241"/>
      <c r="N66" s="241"/>
      <c r="O66" s="241"/>
      <c r="P66" s="241"/>
      <c r="Q66" s="241"/>
      <c r="R66" s="241"/>
      <c r="S66" s="241"/>
      <c r="T66" s="241"/>
      <c r="U66" s="241"/>
      <c r="V66" s="241"/>
      <c r="W66" s="241"/>
      <c r="X66" s="241"/>
      <c r="Y66" s="241"/>
      <c r="Z66" s="241"/>
      <c r="AA66" s="241"/>
      <c r="AB66" s="241"/>
      <c r="AC66" s="241"/>
      <c r="AD66" s="241"/>
      <c r="AE66" s="241"/>
      <c r="AF66" s="241"/>
      <c r="AG66" s="241"/>
      <c r="AH66" s="241"/>
      <c r="AI66" s="241"/>
      <c r="AJ66" s="241"/>
      <c r="AK66" s="242"/>
    </row>
    <row r="67" spans="2:38" x14ac:dyDescent="0.25">
      <c r="B67" s="341"/>
      <c r="C67" s="223"/>
      <c r="D67" s="223"/>
      <c r="E67" s="223"/>
      <c r="F67" s="223"/>
      <c r="G67" s="223"/>
      <c r="H67" s="223"/>
      <c r="I67" s="223"/>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c r="AK67" s="224"/>
    </row>
    <row r="68" spans="2:38" x14ac:dyDescent="0.25">
      <c r="B68" s="341"/>
      <c r="C68" s="223"/>
      <c r="D68" s="223"/>
      <c r="E68" s="223"/>
      <c r="F68" s="223"/>
      <c r="G68" s="223"/>
      <c r="H68" s="223"/>
      <c r="I68" s="223"/>
      <c r="J68" s="223"/>
      <c r="K68" s="223"/>
      <c r="L68" s="223"/>
      <c r="M68" s="223"/>
      <c r="N68" s="223"/>
      <c r="O68" s="223"/>
      <c r="P68" s="223"/>
      <c r="Q68" s="223"/>
      <c r="R68" s="223"/>
      <c r="S68" s="223"/>
      <c r="T68" s="223"/>
      <c r="U68" s="223"/>
      <c r="V68" s="223"/>
      <c r="W68" s="223"/>
      <c r="X68" s="223"/>
      <c r="Y68" s="223"/>
      <c r="Z68" s="223"/>
      <c r="AA68" s="223"/>
      <c r="AB68" s="223"/>
      <c r="AC68" s="223"/>
      <c r="AD68" s="223"/>
      <c r="AE68" s="223"/>
      <c r="AF68" s="223"/>
      <c r="AG68" s="223"/>
      <c r="AH68" s="223"/>
      <c r="AI68" s="223"/>
      <c r="AJ68" s="223"/>
      <c r="AK68" s="224"/>
    </row>
    <row r="69" spans="2:38" x14ac:dyDescent="0.25">
      <c r="B69" s="341"/>
      <c r="C69" s="223"/>
      <c r="D69" s="223"/>
      <c r="E69" s="223"/>
      <c r="F69" s="223"/>
      <c r="G69" s="223"/>
      <c r="H69" s="223"/>
      <c r="I69" s="223"/>
      <c r="J69" s="223"/>
      <c r="K69" s="223"/>
      <c r="L69" s="223"/>
      <c r="M69" s="223"/>
      <c r="N69" s="223"/>
      <c r="O69" s="223"/>
      <c r="P69" s="223"/>
      <c r="Q69" s="223"/>
      <c r="R69" s="223"/>
      <c r="S69" s="223"/>
      <c r="T69" s="223"/>
      <c r="U69" s="223"/>
      <c r="V69" s="223"/>
      <c r="W69" s="223"/>
      <c r="X69" s="223"/>
      <c r="Y69" s="223"/>
      <c r="Z69" s="223"/>
      <c r="AA69" s="223"/>
      <c r="AB69" s="223"/>
      <c r="AC69" s="223"/>
      <c r="AD69" s="223"/>
      <c r="AE69" s="223"/>
      <c r="AF69" s="223"/>
      <c r="AG69" s="223"/>
      <c r="AH69" s="223"/>
      <c r="AI69" s="223"/>
      <c r="AJ69" s="223"/>
      <c r="AK69" s="224"/>
    </row>
    <row r="70" spans="2:38" x14ac:dyDescent="0.25">
      <c r="B70" s="341"/>
      <c r="C70" s="223"/>
      <c r="D70" s="223"/>
      <c r="E70" s="223"/>
      <c r="F70" s="223"/>
      <c r="G70" s="223"/>
      <c r="H70" s="223"/>
      <c r="I70" s="223"/>
      <c r="J70" s="223"/>
      <c r="K70" s="223"/>
      <c r="L70" s="223"/>
      <c r="M70" s="223"/>
      <c r="N70" s="223"/>
      <c r="O70" s="223"/>
      <c r="P70" s="223"/>
      <c r="Q70" s="223"/>
      <c r="R70" s="223"/>
      <c r="S70" s="223"/>
      <c r="T70" s="223"/>
      <c r="U70" s="223"/>
      <c r="V70" s="223"/>
      <c r="W70" s="223"/>
      <c r="X70" s="223"/>
      <c r="Y70" s="223"/>
      <c r="Z70" s="223"/>
      <c r="AA70" s="223"/>
      <c r="AB70" s="223"/>
      <c r="AC70" s="223"/>
      <c r="AD70" s="223"/>
      <c r="AE70" s="223"/>
      <c r="AF70" s="223"/>
      <c r="AG70" s="223"/>
      <c r="AH70" s="223"/>
      <c r="AI70" s="223"/>
      <c r="AJ70" s="223"/>
      <c r="AK70" s="224"/>
    </row>
    <row r="71" spans="2:38" x14ac:dyDescent="0.25">
      <c r="B71" s="341"/>
      <c r="C71" s="223"/>
      <c r="D71" s="223"/>
      <c r="E71" s="223"/>
      <c r="F71" s="223"/>
      <c r="G71" s="223"/>
      <c r="H71" s="223"/>
      <c r="I71" s="223"/>
      <c r="J71" s="223"/>
      <c r="K71" s="223"/>
      <c r="L71" s="223"/>
      <c r="M71" s="223"/>
      <c r="N71" s="223"/>
      <c r="O71" s="223"/>
      <c r="P71" s="223"/>
      <c r="Q71" s="223"/>
      <c r="R71" s="223"/>
      <c r="S71" s="223"/>
      <c r="T71" s="223"/>
      <c r="U71" s="223"/>
      <c r="V71" s="223"/>
      <c r="W71" s="223"/>
      <c r="X71" s="223"/>
      <c r="Y71" s="223"/>
      <c r="Z71" s="223"/>
      <c r="AA71" s="223"/>
      <c r="AB71" s="223"/>
      <c r="AC71" s="223"/>
      <c r="AD71" s="223"/>
      <c r="AE71" s="223"/>
      <c r="AF71" s="223"/>
      <c r="AG71" s="223"/>
      <c r="AH71" s="223"/>
      <c r="AI71" s="223"/>
      <c r="AJ71" s="223"/>
      <c r="AK71" s="224"/>
    </row>
    <row r="72" spans="2:38" x14ac:dyDescent="0.25">
      <c r="B72" s="341"/>
      <c r="C72" s="223"/>
      <c r="D72" s="223"/>
      <c r="E72" s="223"/>
      <c r="F72" s="223"/>
      <c r="G72" s="223"/>
      <c r="H72" s="223"/>
      <c r="I72" s="223"/>
      <c r="J72" s="223"/>
      <c r="K72" s="223"/>
      <c r="L72" s="223"/>
      <c r="M72" s="223"/>
      <c r="N72" s="223"/>
      <c r="O72" s="223"/>
      <c r="P72" s="223"/>
      <c r="Q72" s="223"/>
      <c r="R72" s="223"/>
      <c r="S72" s="223"/>
      <c r="T72" s="223"/>
      <c r="U72" s="223"/>
      <c r="V72" s="223"/>
      <c r="W72" s="223"/>
      <c r="X72" s="223"/>
      <c r="Y72" s="223"/>
      <c r="Z72" s="223"/>
      <c r="AA72" s="223"/>
      <c r="AB72" s="223"/>
      <c r="AC72" s="223"/>
      <c r="AD72" s="223"/>
      <c r="AE72" s="223"/>
      <c r="AF72" s="223"/>
      <c r="AG72" s="223"/>
      <c r="AH72" s="223"/>
      <c r="AI72" s="223"/>
      <c r="AJ72" s="223"/>
      <c r="AK72" s="224"/>
    </row>
    <row r="73" spans="2:38" x14ac:dyDescent="0.25">
      <c r="B73" s="341"/>
      <c r="C73" s="223"/>
      <c r="D73" s="223"/>
      <c r="E73" s="223"/>
      <c r="F73" s="223"/>
      <c r="G73" s="223"/>
      <c r="H73" s="223"/>
      <c r="I73" s="223"/>
      <c r="J73" s="223"/>
      <c r="K73" s="223"/>
      <c r="L73" s="223"/>
      <c r="M73" s="223"/>
      <c r="N73" s="223"/>
      <c r="O73" s="223"/>
      <c r="P73" s="223"/>
      <c r="Q73" s="223"/>
      <c r="R73" s="223"/>
      <c r="S73" s="223"/>
      <c r="T73" s="223"/>
      <c r="U73" s="223"/>
      <c r="V73" s="223"/>
      <c r="W73" s="223"/>
      <c r="X73" s="223"/>
      <c r="Y73" s="223"/>
      <c r="Z73" s="223"/>
      <c r="AA73" s="223"/>
      <c r="AB73" s="223"/>
      <c r="AC73" s="223"/>
      <c r="AD73" s="223"/>
      <c r="AE73" s="223"/>
      <c r="AF73" s="223"/>
      <c r="AG73" s="223"/>
      <c r="AH73" s="223"/>
      <c r="AI73" s="223"/>
      <c r="AJ73" s="223"/>
      <c r="AK73" s="224"/>
    </row>
    <row r="74" spans="2:38" x14ac:dyDescent="0.25">
      <c r="B74" s="341"/>
      <c r="C74" s="223"/>
      <c r="D74" s="223"/>
      <c r="E74" s="223"/>
      <c r="F74" s="223"/>
      <c r="G74" s="223"/>
      <c r="H74" s="223"/>
      <c r="I74" s="223"/>
      <c r="J74" s="223"/>
      <c r="K74" s="223"/>
      <c r="L74" s="223"/>
      <c r="M74" s="223"/>
      <c r="N74" s="223"/>
      <c r="O74" s="223"/>
      <c r="P74" s="223"/>
      <c r="Q74" s="223"/>
      <c r="R74" s="223"/>
      <c r="S74" s="223"/>
      <c r="T74" s="223"/>
      <c r="U74" s="223"/>
      <c r="V74" s="223"/>
      <c r="W74" s="223"/>
      <c r="X74" s="223"/>
      <c r="Y74" s="223"/>
      <c r="Z74" s="223"/>
      <c r="AA74" s="223"/>
      <c r="AB74" s="223"/>
      <c r="AC74" s="223"/>
      <c r="AD74" s="223"/>
      <c r="AE74" s="223"/>
      <c r="AF74" s="223"/>
      <c r="AG74" s="223"/>
      <c r="AH74" s="223"/>
      <c r="AI74" s="223"/>
      <c r="AJ74" s="223"/>
      <c r="AK74" s="224"/>
    </row>
    <row r="75" spans="2:38" x14ac:dyDescent="0.25">
      <c r="B75" s="341"/>
      <c r="C75" s="223"/>
      <c r="D75" s="223"/>
      <c r="E75" s="223"/>
      <c r="F75" s="223"/>
      <c r="G75" s="223"/>
      <c r="H75" s="223"/>
      <c r="I75" s="223"/>
      <c r="J75" s="223"/>
      <c r="K75" s="223"/>
      <c r="L75" s="223"/>
      <c r="M75" s="223"/>
      <c r="N75" s="223"/>
      <c r="O75" s="223"/>
      <c r="P75" s="223"/>
      <c r="Q75" s="223"/>
      <c r="R75" s="223"/>
      <c r="S75" s="223"/>
      <c r="T75" s="223"/>
      <c r="U75" s="223"/>
      <c r="V75" s="223"/>
      <c r="W75" s="223"/>
      <c r="X75" s="223"/>
      <c r="Y75" s="223"/>
      <c r="Z75" s="223"/>
      <c r="AA75" s="223"/>
      <c r="AB75" s="223"/>
      <c r="AC75" s="223"/>
      <c r="AD75" s="223"/>
      <c r="AE75" s="223"/>
      <c r="AF75" s="223"/>
      <c r="AG75" s="223"/>
      <c r="AH75" s="223"/>
      <c r="AI75" s="223"/>
      <c r="AJ75" s="223"/>
      <c r="AK75" s="224"/>
    </row>
    <row r="76" spans="2:38" x14ac:dyDescent="0.25">
      <c r="B76" s="341"/>
      <c r="C76" s="223"/>
      <c r="D76" s="223"/>
      <c r="E76" s="223"/>
      <c r="F76" s="223"/>
      <c r="G76" s="223"/>
      <c r="H76" s="223"/>
      <c r="I76" s="223"/>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4"/>
    </row>
    <row r="77" spans="2:38" x14ac:dyDescent="0.25">
      <c r="B77" s="342"/>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7"/>
    </row>
    <row r="78" spans="2:38" x14ac:dyDescent="0.25">
      <c r="B78" s="45">
        <v>16</v>
      </c>
      <c r="C78" s="240" t="s">
        <v>125</v>
      </c>
      <c r="D78" s="241"/>
      <c r="E78" s="241"/>
      <c r="F78" s="241"/>
      <c r="G78" s="241"/>
      <c r="H78" s="241"/>
      <c r="I78" s="241"/>
      <c r="J78" s="241"/>
      <c r="K78" s="241"/>
      <c r="L78" s="241"/>
      <c r="M78" s="241"/>
      <c r="N78" s="241"/>
      <c r="O78" s="241"/>
      <c r="P78" s="241"/>
      <c r="Q78" s="241"/>
      <c r="R78" s="241"/>
      <c r="S78" s="241"/>
      <c r="T78" s="241"/>
      <c r="U78" s="241"/>
      <c r="V78" s="241"/>
      <c r="W78" s="241"/>
      <c r="X78" s="241"/>
      <c r="Y78" s="241"/>
      <c r="Z78" s="241"/>
      <c r="AA78" s="241"/>
      <c r="AB78" s="241"/>
      <c r="AC78" s="241"/>
      <c r="AD78" s="241"/>
      <c r="AE78" s="241"/>
      <c r="AF78" s="241"/>
      <c r="AG78" s="241"/>
      <c r="AH78" s="241"/>
      <c r="AI78" s="241"/>
      <c r="AJ78" s="241"/>
      <c r="AK78" s="242"/>
    </row>
    <row r="79" spans="2:38" ht="12.75" customHeight="1" x14ac:dyDescent="0.25">
      <c r="B79" s="128"/>
      <c r="C79" s="73"/>
      <c r="D79" s="230" t="s">
        <v>265</v>
      </c>
      <c r="E79" s="230"/>
      <c r="F79" s="230"/>
      <c r="G79" s="230"/>
      <c r="H79" s="230"/>
      <c r="I79" s="230"/>
      <c r="J79" s="230"/>
      <c r="K79" s="230"/>
      <c r="L79" s="230"/>
      <c r="M79" s="230"/>
      <c r="N79" s="230"/>
      <c r="O79" s="230"/>
      <c r="P79" s="230"/>
      <c r="Q79" s="230"/>
      <c r="R79" s="230"/>
      <c r="S79" s="230"/>
      <c r="T79" s="230"/>
      <c r="U79" s="230"/>
      <c r="V79" s="125"/>
      <c r="W79" s="125"/>
      <c r="X79" s="125"/>
      <c r="Y79" s="125"/>
      <c r="Z79" s="125"/>
      <c r="AA79" s="125"/>
      <c r="AB79" s="73"/>
      <c r="AC79" s="73"/>
      <c r="AD79" s="73"/>
      <c r="AE79" s="73"/>
      <c r="AF79" s="73"/>
      <c r="AG79" s="73"/>
      <c r="AH79" s="73"/>
      <c r="AI79" s="73"/>
      <c r="AJ79" s="73"/>
      <c r="AK79" s="137"/>
    </row>
    <row r="80" spans="2:38" x14ac:dyDescent="0.25">
      <c r="B80" s="128"/>
      <c r="C80" s="129"/>
      <c r="D80" s="73"/>
      <c r="E80" s="73"/>
      <c r="F80" s="231" t="s">
        <v>266</v>
      </c>
      <c r="G80" s="231"/>
      <c r="H80" s="231"/>
      <c r="I80" s="231"/>
      <c r="J80" s="231"/>
      <c r="K80" s="231"/>
      <c r="L80" s="73"/>
      <c r="M80" s="73"/>
      <c r="N80" s="73"/>
      <c r="O80" s="73"/>
      <c r="P80" s="73"/>
      <c r="Q80" s="214" t="str">
        <f>IF('Ficha 2. DATOS ACTUACIONES RHB'!R144=0,"",'Ficha 2. DATOS ACTUACIONES RHB'!R144)</f>
        <v/>
      </c>
      <c r="R80" s="215"/>
      <c r="S80" s="215"/>
      <c r="T80" s="215"/>
      <c r="U80" s="244"/>
      <c r="V80" s="73"/>
      <c r="W80" s="73"/>
      <c r="X80" s="73"/>
      <c r="Y80" s="73"/>
      <c r="Z80" s="129"/>
      <c r="AA80" s="185" t="s">
        <v>267</v>
      </c>
      <c r="AB80" s="186"/>
      <c r="AC80" s="186"/>
      <c r="AD80" s="186"/>
      <c r="AE80" s="186"/>
      <c r="AF80" s="186"/>
      <c r="AG80" s="214" t="str">
        <f>IF('Ficha 2. DATOS ACTUACIONES RHB'!AP144=0,"",'Ficha 2. DATOS ACTUACIONES RHB'!AP144)</f>
        <v/>
      </c>
      <c r="AH80" s="215"/>
      <c r="AI80" s="215"/>
      <c r="AJ80" s="215"/>
      <c r="AK80" s="216"/>
      <c r="AL80" s="7"/>
    </row>
    <row r="81" spans="2:38" x14ac:dyDescent="0.25">
      <c r="B81" s="182"/>
      <c r="C81" s="183"/>
      <c r="D81" s="73"/>
      <c r="E81" s="73"/>
      <c r="G81" s="188" t="s">
        <v>272</v>
      </c>
      <c r="H81" s="187"/>
      <c r="I81" s="181"/>
      <c r="J81" s="181"/>
      <c r="K81" s="181"/>
      <c r="L81" s="73"/>
      <c r="M81" s="73"/>
      <c r="N81" s="73"/>
      <c r="O81" s="73"/>
      <c r="P81" s="73"/>
      <c r="Q81" s="126"/>
      <c r="R81" s="126"/>
      <c r="S81" s="126"/>
      <c r="T81" s="126"/>
      <c r="U81" s="126"/>
      <c r="V81" s="73"/>
      <c r="W81" s="73"/>
      <c r="X81" s="73"/>
      <c r="Y81" s="73"/>
      <c r="Z81" s="183"/>
      <c r="AA81" s="185"/>
      <c r="AB81" s="186"/>
      <c r="AC81" s="186"/>
      <c r="AD81" s="186"/>
      <c r="AE81" s="186"/>
      <c r="AF81" s="186"/>
      <c r="AG81" s="126"/>
      <c r="AH81" s="126"/>
      <c r="AI81" s="126"/>
      <c r="AJ81" s="126"/>
      <c r="AK81" s="194"/>
      <c r="AL81" s="7"/>
    </row>
    <row r="82" spans="2:38" x14ac:dyDescent="0.25">
      <c r="B82" s="182"/>
      <c r="C82" s="183"/>
      <c r="D82" s="73"/>
      <c r="E82" s="73"/>
      <c r="F82" s="356" t="s">
        <v>307</v>
      </c>
      <c r="G82" s="356"/>
      <c r="H82" s="356"/>
      <c r="I82" s="356"/>
      <c r="J82" s="356"/>
      <c r="K82" s="356"/>
      <c r="L82" s="356"/>
      <c r="M82" s="356"/>
      <c r="N82" s="356"/>
      <c r="O82" s="356"/>
      <c r="P82" s="356"/>
      <c r="Q82" s="356"/>
      <c r="R82" s="356"/>
      <c r="S82" s="356"/>
      <c r="T82" s="356"/>
      <c r="U82" s="356"/>
      <c r="V82" s="356"/>
      <c r="W82" s="356"/>
      <c r="X82" s="356"/>
      <c r="Y82" s="356"/>
      <c r="Z82" s="356"/>
      <c r="AA82" s="356"/>
      <c r="AB82" s="356"/>
      <c r="AC82" s="356"/>
      <c r="AD82" s="356"/>
      <c r="AE82" s="356"/>
      <c r="AF82" s="356"/>
      <c r="AG82" s="356"/>
      <c r="AH82" s="356"/>
      <c r="AI82" s="356"/>
      <c r="AJ82" s="356"/>
      <c r="AK82" s="357"/>
    </row>
    <row r="83" spans="2:38" x14ac:dyDescent="0.25">
      <c r="B83" s="182"/>
      <c r="C83" s="183"/>
      <c r="D83" s="73"/>
      <c r="E83" s="73"/>
      <c r="F83" s="356"/>
      <c r="G83" s="356"/>
      <c r="H83" s="356"/>
      <c r="I83" s="356"/>
      <c r="J83" s="356"/>
      <c r="K83" s="356"/>
      <c r="L83" s="356"/>
      <c r="M83" s="356"/>
      <c r="N83" s="356"/>
      <c r="O83" s="356"/>
      <c r="P83" s="356"/>
      <c r="Q83" s="356"/>
      <c r="R83" s="356"/>
      <c r="S83" s="356"/>
      <c r="T83" s="356"/>
      <c r="U83" s="356"/>
      <c r="V83" s="356"/>
      <c r="W83" s="356"/>
      <c r="X83" s="356"/>
      <c r="Y83" s="356"/>
      <c r="Z83" s="356"/>
      <c r="AA83" s="356"/>
      <c r="AB83" s="356"/>
      <c r="AC83" s="356"/>
      <c r="AD83" s="356"/>
      <c r="AE83" s="356"/>
      <c r="AF83" s="356"/>
      <c r="AG83" s="356"/>
      <c r="AH83" s="356"/>
      <c r="AI83" s="356"/>
      <c r="AJ83" s="356"/>
      <c r="AK83" s="357"/>
    </row>
    <row r="84" spans="2:38" x14ac:dyDescent="0.25">
      <c r="B84" s="182"/>
      <c r="C84" s="183"/>
      <c r="D84" s="73"/>
      <c r="E84" s="73"/>
      <c r="F84" s="358"/>
      <c r="G84" s="358"/>
      <c r="H84" s="358"/>
      <c r="I84" s="358"/>
      <c r="J84" s="358"/>
      <c r="K84" s="358"/>
      <c r="L84" s="358"/>
      <c r="M84" s="358"/>
      <c r="N84" s="358"/>
      <c r="O84" s="358"/>
      <c r="P84" s="358"/>
      <c r="Q84" s="358"/>
      <c r="R84" s="358"/>
      <c r="S84" s="358"/>
      <c r="T84" s="358"/>
      <c r="U84" s="358"/>
      <c r="V84" s="358"/>
      <c r="W84" s="358"/>
      <c r="X84" s="358"/>
      <c r="Y84" s="358"/>
      <c r="Z84" s="358"/>
      <c r="AA84" s="358"/>
      <c r="AB84" s="358"/>
      <c r="AC84" s="358"/>
      <c r="AD84" s="358"/>
      <c r="AE84" s="358"/>
      <c r="AF84" s="358"/>
      <c r="AG84" s="358"/>
      <c r="AH84" s="358"/>
      <c r="AI84" s="358"/>
      <c r="AJ84" s="358"/>
      <c r="AK84" s="359"/>
    </row>
    <row r="85" spans="2:38" x14ac:dyDescent="0.25">
      <c r="B85" s="157"/>
      <c r="C85" s="158"/>
      <c r="D85" s="73"/>
      <c r="E85" s="73"/>
      <c r="F85" s="219"/>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251"/>
      <c r="AE85" s="251"/>
      <c r="AF85" s="251"/>
      <c r="AG85" s="251"/>
      <c r="AH85" s="251"/>
      <c r="AI85" s="251"/>
      <c r="AJ85" s="251"/>
      <c r="AK85" s="252"/>
    </row>
    <row r="86" spans="2:38" x14ac:dyDescent="0.25">
      <c r="B86" s="189"/>
      <c r="C86" s="190"/>
      <c r="D86" s="73"/>
      <c r="E86" s="73"/>
      <c r="F86" s="222"/>
      <c r="G86" s="253"/>
      <c r="H86" s="253"/>
      <c r="I86" s="253"/>
      <c r="J86" s="253"/>
      <c r="K86" s="253"/>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4"/>
    </row>
    <row r="87" spans="2:38" x14ac:dyDescent="0.25">
      <c r="B87" s="182"/>
      <c r="C87" s="183"/>
      <c r="D87" s="73"/>
      <c r="E87" s="73"/>
      <c r="F87" s="255"/>
      <c r="G87" s="253"/>
      <c r="H87" s="253"/>
      <c r="I87" s="253"/>
      <c r="J87" s="253"/>
      <c r="K87" s="253"/>
      <c r="L87" s="253"/>
      <c r="M87" s="253"/>
      <c r="N87" s="253"/>
      <c r="O87" s="253"/>
      <c r="P87" s="253"/>
      <c r="Q87" s="253"/>
      <c r="R87" s="253"/>
      <c r="S87" s="253"/>
      <c r="T87" s="253"/>
      <c r="U87" s="253"/>
      <c r="V87" s="253"/>
      <c r="W87" s="253"/>
      <c r="X87" s="253"/>
      <c r="Y87" s="253"/>
      <c r="Z87" s="253"/>
      <c r="AA87" s="253"/>
      <c r="AB87" s="253"/>
      <c r="AC87" s="253"/>
      <c r="AD87" s="253"/>
      <c r="AE87" s="253"/>
      <c r="AF87" s="253"/>
      <c r="AG87" s="253"/>
      <c r="AH87" s="253"/>
      <c r="AI87" s="253"/>
      <c r="AJ87" s="253"/>
      <c r="AK87" s="254"/>
    </row>
    <row r="88" spans="2:38" x14ac:dyDescent="0.25">
      <c r="B88" s="157"/>
      <c r="C88" s="158"/>
      <c r="D88" s="73"/>
      <c r="E88" s="73"/>
      <c r="F88" s="255"/>
      <c r="G88" s="253"/>
      <c r="H88" s="253"/>
      <c r="I88" s="253"/>
      <c r="J88" s="253"/>
      <c r="K88" s="253"/>
      <c r="L88" s="253"/>
      <c r="M88" s="253"/>
      <c r="N88" s="253"/>
      <c r="O88" s="253"/>
      <c r="P88" s="253"/>
      <c r="Q88" s="253"/>
      <c r="R88" s="253"/>
      <c r="S88" s="253"/>
      <c r="T88" s="253"/>
      <c r="U88" s="253"/>
      <c r="V88" s="253"/>
      <c r="W88" s="253"/>
      <c r="X88" s="253"/>
      <c r="Y88" s="253"/>
      <c r="Z88" s="253"/>
      <c r="AA88" s="253"/>
      <c r="AB88" s="253"/>
      <c r="AC88" s="253"/>
      <c r="AD88" s="253"/>
      <c r="AE88" s="253"/>
      <c r="AF88" s="253"/>
      <c r="AG88" s="253"/>
      <c r="AH88" s="253"/>
      <c r="AI88" s="253"/>
      <c r="AJ88" s="253"/>
      <c r="AK88" s="254"/>
    </row>
    <row r="89" spans="2:38" x14ac:dyDescent="0.25">
      <c r="B89" s="157"/>
      <c r="C89" s="158"/>
      <c r="D89" s="73"/>
      <c r="E89" s="73"/>
      <c r="F89" s="256"/>
      <c r="G89" s="257"/>
      <c r="H89" s="257"/>
      <c r="I89" s="257"/>
      <c r="J89" s="257"/>
      <c r="K89" s="257"/>
      <c r="L89" s="257"/>
      <c r="M89" s="257"/>
      <c r="N89" s="257"/>
      <c r="O89" s="257"/>
      <c r="P89" s="257"/>
      <c r="Q89" s="257"/>
      <c r="R89" s="257"/>
      <c r="S89" s="257"/>
      <c r="T89" s="257"/>
      <c r="U89" s="257"/>
      <c r="V89" s="257"/>
      <c r="W89" s="257"/>
      <c r="X89" s="257"/>
      <c r="Y89" s="257"/>
      <c r="Z89" s="257"/>
      <c r="AA89" s="257"/>
      <c r="AB89" s="257"/>
      <c r="AC89" s="257"/>
      <c r="AD89" s="257"/>
      <c r="AE89" s="257"/>
      <c r="AF89" s="257"/>
      <c r="AG89" s="257"/>
      <c r="AH89" s="257"/>
      <c r="AI89" s="257"/>
      <c r="AJ89" s="257"/>
      <c r="AK89" s="258"/>
    </row>
    <row r="90" spans="2:38" x14ac:dyDescent="0.25">
      <c r="B90" s="128"/>
      <c r="C90" s="129"/>
      <c r="D90" s="238" t="s">
        <v>175</v>
      </c>
      <c r="E90" s="238"/>
      <c r="F90" s="238"/>
      <c r="G90" s="238"/>
      <c r="H90" s="238"/>
      <c r="I90" s="238"/>
      <c r="J90" s="238"/>
      <c r="K90" s="238"/>
      <c r="L90" s="238"/>
      <c r="M90" s="238"/>
      <c r="N90" s="238"/>
      <c r="O90" s="238"/>
      <c r="P90" s="238"/>
      <c r="Q90" s="238"/>
      <c r="R90" s="238"/>
      <c r="S90" s="238"/>
      <c r="T90" s="238"/>
      <c r="U90" s="238"/>
      <c r="V90" s="238"/>
      <c r="W90" s="238"/>
      <c r="X90" s="238"/>
      <c r="Y90" s="238"/>
      <c r="Z90" s="238"/>
      <c r="AA90" s="238"/>
      <c r="AB90" s="238"/>
      <c r="AC90" s="238"/>
      <c r="AD90" s="238"/>
      <c r="AE90" s="238"/>
      <c r="AF90" s="238"/>
      <c r="AG90" s="238"/>
      <c r="AH90" s="238"/>
      <c r="AI90" s="238"/>
      <c r="AJ90" s="238"/>
      <c r="AK90" s="243"/>
    </row>
    <row r="91" spans="2:38" x14ac:dyDescent="0.25">
      <c r="B91" s="128"/>
      <c r="C91" s="73"/>
      <c r="D91" s="73"/>
      <c r="E91" s="73"/>
      <c r="F91" s="231" t="s">
        <v>174</v>
      </c>
      <c r="G91" s="231"/>
      <c r="H91" s="231"/>
      <c r="I91" s="231"/>
      <c r="J91" s="231"/>
      <c r="K91" s="231"/>
      <c r="L91" s="231"/>
      <c r="M91" s="231"/>
      <c r="N91" s="231"/>
      <c r="O91" s="231"/>
      <c r="P91" s="73"/>
      <c r="Q91" s="245"/>
      <c r="R91" s="246"/>
      <c r="S91" s="246"/>
      <c r="T91" s="246"/>
      <c r="U91" s="247"/>
      <c r="V91" s="73"/>
      <c r="W91" s="73"/>
      <c r="X91" s="73"/>
      <c r="Y91" s="73"/>
      <c r="Z91" s="73"/>
      <c r="AA91" s="73"/>
      <c r="AB91" s="73"/>
      <c r="AC91" s="73"/>
      <c r="AD91" s="73"/>
      <c r="AE91" s="73"/>
      <c r="AF91" s="73"/>
      <c r="AG91" s="73"/>
      <c r="AH91" s="73"/>
      <c r="AI91" s="73"/>
      <c r="AJ91" s="73"/>
      <c r="AK91" s="137"/>
    </row>
    <row r="92" spans="2:38" ht="12.75" customHeight="1" x14ac:dyDescent="0.25">
      <c r="B92" s="182"/>
      <c r="C92" s="73"/>
      <c r="D92" s="73"/>
      <c r="E92" s="73"/>
      <c r="F92" s="217" t="s">
        <v>273</v>
      </c>
      <c r="G92" s="217"/>
      <c r="H92" s="217"/>
      <c r="I92" s="217"/>
      <c r="J92" s="217"/>
      <c r="K92" s="217"/>
      <c r="L92" s="217"/>
      <c r="M92" s="217"/>
      <c r="N92" s="217"/>
      <c r="O92" s="217"/>
      <c r="P92" s="217"/>
      <c r="Q92" s="217"/>
      <c r="R92" s="217"/>
      <c r="S92" s="217"/>
      <c r="T92" s="217"/>
      <c r="U92" s="217"/>
      <c r="V92" s="217"/>
      <c r="W92" s="217"/>
      <c r="X92" s="217"/>
      <c r="Y92" s="217"/>
      <c r="Z92" s="217"/>
      <c r="AA92" s="217"/>
      <c r="AB92" s="217"/>
      <c r="AC92" s="217"/>
      <c r="AD92" s="217"/>
      <c r="AE92" s="217"/>
      <c r="AF92" s="217"/>
      <c r="AG92" s="217"/>
      <c r="AH92" s="217"/>
      <c r="AI92" s="217"/>
      <c r="AJ92" s="217"/>
      <c r="AK92" s="218"/>
    </row>
    <row r="93" spans="2:38" x14ac:dyDescent="0.25">
      <c r="B93" s="182"/>
      <c r="C93" s="73"/>
      <c r="D93" s="73"/>
      <c r="E93" s="73"/>
      <c r="F93" s="219"/>
      <c r="G93" s="220"/>
      <c r="H93" s="220"/>
      <c r="I93" s="220"/>
      <c r="J93" s="220"/>
      <c r="K93" s="220"/>
      <c r="L93" s="220"/>
      <c r="M93" s="220"/>
      <c r="N93" s="220"/>
      <c r="O93" s="220"/>
      <c r="P93" s="220"/>
      <c r="Q93" s="220"/>
      <c r="R93" s="220"/>
      <c r="S93" s="220"/>
      <c r="T93" s="220"/>
      <c r="U93" s="220"/>
      <c r="V93" s="220"/>
      <c r="W93" s="220"/>
      <c r="X93" s="220"/>
      <c r="Y93" s="220"/>
      <c r="Z93" s="220"/>
      <c r="AA93" s="220"/>
      <c r="AB93" s="220"/>
      <c r="AC93" s="220"/>
      <c r="AD93" s="220"/>
      <c r="AE93" s="220"/>
      <c r="AF93" s="220"/>
      <c r="AG93" s="220"/>
      <c r="AH93" s="220"/>
      <c r="AI93" s="220"/>
      <c r="AJ93" s="220"/>
      <c r="AK93" s="221"/>
    </row>
    <row r="94" spans="2:38" x14ac:dyDescent="0.25">
      <c r="B94" s="189"/>
      <c r="C94" s="73"/>
      <c r="D94" s="73"/>
      <c r="E94" s="73"/>
      <c r="F94" s="222"/>
      <c r="G94" s="223"/>
      <c r="H94" s="223"/>
      <c r="I94" s="223"/>
      <c r="J94" s="223"/>
      <c r="K94" s="223"/>
      <c r="L94" s="223"/>
      <c r="M94" s="223"/>
      <c r="N94" s="223"/>
      <c r="O94" s="223"/>
      <c r="P94" s="223"/>
      <c r="Q94" s="223"/>
      <c r="R94" s="223"/>
      <c r="S94" s="223"/>
      <c r="T94" s="223"/>
      <c r="U94" s="223"/>
      <c r="V94" s="223"/>
      <c r="W94" s="223"/>
      <c r="X94" s="223"/>
      <c r="Y94" s="223"/>
      <c r="Z94" s="223"/>
      <c r="AA94" s="223"/>
      <c r="AB94" s="223"/>
      <c r="AC94" s="223"/>
      <c r="AD94" s="223"/>
      <c r="AE94" s="223"/>
      <c r="AF94" s="223"/>
      <c r="AG94" s="223"/>
      <c r="AH94" s="223"/>
      <c r="AI94" s="223"/>
      <c r="AJ94" s="223"/>
      <c r="AK94" s="224"/>
    </row>
    <row r="95" spans="2:38" x14ac:dyDescent="0.25">
      <c r="B95" s="182"/>
      <c r="C95" s="73"/>
      <c r="D95" s="73"/>
      <c r="E95" s="73"/>
      <c r="F95" s="222"/>
      <c r="G95" s="223"/>
      <c r="H95" s="223"/>
      <c r="I95" s="223"/>
      <c r="J95" s="223"/>
      <c r="K95" s="223"/>
      <c r="L95" s="223"/>
      <c r="M95" s="223"/>
      <c r="N95" s="223"/>
      <c r="O95" s="223"/>
      <c r="P95" s="223"/>
      <c r="Q95" s="223"/>
      <c r="R95" s="223"/>
      <c r="S95" s="223"/>
      <c r="T95" s="223"/>
      <c r="U95" s="223"/>
      <c r="V95" s="223"/>
      <c r="W95" s="223"/>
      <c r="X95" s="223"/>
      <c r="Y95" s="223"/>
      <c r="Z95" s="223"/>
      <c r="AA95" s="223"/>
      <c r="AB95" s="223"/>
      <c r="AC95" s="223"/>
      <c r="AD95" s="223"/>
      <c r="AE95" s="223"/>
      <c r="AF95" s="223"/>
      <c r="AG95" s="223"/>
      <c r="AH95" s="223"/>
      <c r="AI95" s="223"/>
      <c r="AJ95" s="223"/>
      <c r="AK95" s="224"/>
    </row>
    <row r="96" spans="2:38" x14ac:dyDescent="0.25">
      <c r="B96" s="182"/>
      <c r="C96" s="73"/>
      <c r="D96" s="73"/>
      <c r="E96" s="73"/>
      <c r="F96" s="222"/>
      <c r="G96" s="223"/>
      <c r="H96" s="223"/>
      <c r="I96" s="223"/>
      <c r="J96" s="223"/>
      <c r="K96" s="223"/>
      <c r="L96" s="223"/>
      <c r="M96" s="223"/>
      <c r="N96" s="223"/>
      <c r="O96" s="223"/>
      <c r="P96" s="223"/>
      <c r="Q96" s="223"/>
      <c r="R96" s="223"/>
      <c r="S96" s="223"/>
      <c r="T96" s="223"/>
      <c r="U96" s="223"/>
      <c r="V96" s="223"/>
      <c r="W96" s="223"/>
      <c r="X96" s="223"/>
      <c r="Y96" s="223"/>
      <c r="Z96" s="223"/>
      <c r="AA96" s="223"/>
      <c r="AB96" s="223"/>
      <c r="AC96" s="223"/>
      <c r="AD96" s="223"/>
      <c r="AE96" s="223"/>
      <c r="AF96" s="223"/>
      <c r="AG96" s="223"/>
      <c r="AH96" s="223"/>
      <c r="AI96" s="223"/>
      <c r="AJ96" s="223"/>
      <c r="AK96" s="224"/>
    </row>
    <row r="97" spans="2:37" x14ac:dyDescent="0.25">
      <c r="B97" s="182"/>
      <c r="C97" s="73"/>
      <c r="D97" s="73"/>
      <c r="E97" s="73"/>
      <c r="F97" s="225"/>
      <c r="G97" s="226"/>
      <c r="H97" s="226"/>
      <c r="I97" s="226"/>
      <c r="J97" s="226"/>
      <c r="K97" s="226"/>
      <c r="L97" s="226"/>
      <c r="M97" s="226"/>
      <c r="N97" s="226"/>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27"/>
    </row>
    <row r="98" spans="2:37" x14ac:dyDescent="0.25">
      <c r="B98" s="128"/>
      <c r="C98" s="129"/>
      <c r="D98" s="238" t="s">
        <v>176</v>
      </c>
      <c r="E98" s="238"/>
      <c r="F98" s="238"/>
      <c r="G98" s="238"/>
      <c r="H98" s="238"/>
      <c r="I98" s="238"/>
      <c r="J98" s="238"/>
      <c r="K98" s="238"/>
      <c r="L98" s="238"/>
      <c r="M98" s="238"/>
      <c r="N98" s="238"/>
      <c r="O98" s="238"/>
      <c r="P98" s="238"/>
      <c r="Q98" s="238"/>
      <c r="R98" s="238"/>
      <c r="S98" s="238"/>
      <c r="T98" s="238"/>
      <c r="U98" s="238"/>
      <c r="V98" s="238"/>
      <c r="W98" s="238"/>
      <c r="X98" s="238"/>
      <c r="Y98" s="238"/>
      <c r="Z98" s="238"/>
      <c r="AA98" s="238"/>
      <c r="AB98" s="238"/>
      <c r="AC98" s="238"/>
      <c r="AD98" s="238"/>
      <c r="AE98" s="238"/>
      <c r="AF98" s="238"/>
      <c r="AG98" s="238"/>
      <c r="AH98" s="238"/>
      <c r="AI98" s="238"/>
      <c r="AJ98" s="238"/>
      <c r="AK98" s="243"/>
    </row>
    <row r="99" spans="2:37" x14ac:dyDescent="0.25">
      <c r="B99" s="128"/>
      <c r="C99" s="129"/>
      <c r="D99" s="129"/>
      <c r="E99" s="129"/>
      <c r="F99" s="129" t="s">
        <v>308</v>
      </c>
      <c r="G99" s="129"/>
      <c r="H99" s="129"/>
      <c r="I99" s="129"/>
      <c r="J99" s="129"/>
      <c r="K99" s="129"/>
      <c r="L99" s="129"/>
      <c r="M99" s="129"/>
      <c r="N99" s="129"/>
      <c r="O99" s="129"/>
      <c r="P99" s="129"/>
      <c r="Q99" s="129"/>
      <c r="R99" s="129"/>
      <c r="S99" s="129"/>
      <c r="T99" s="129"/>
      <c r="U99" s="129"/>
      <c r="V99" s="129"/>
      <c r="W99" s="129"/>
      <c r="X99" s="129"/>
      <c r="Y99" s="129"/>
      <c r="Z99" s="129"/>
      <c r="AA99" s="129"/>
      <c r="AB99" s="129"/>
      <c r="AC99" s="129"/>
      <c r="AD99" s="129"/>
      <c r="AE99" s="129"/>
      <c r="AF99" s="129"/>
      <c r="AG99" s="129"/>
      <c r="AH99" s="129"/>
      <c r="AI99" s="129"/>
      <c r="AJ99" s="129"/>
      <c r="AK99" s="138"/>
    </row>
    <row r="100" spans="2:37" x14ac:dyDescent="0.25">
      <c r="B100" s="128"/>
      <c r="C100" s="129"/>
      <c r="D100" s="129"/>
      <c r="E100" s="129"/>
      <c r="F100" s="219"/>
      <c r="G100" s="220"/>
      <c r="H100" s="220"/>
      <c r="I100" s="220"/>
      <c r="J100" s="220"/>
      <c r="K100" s="220"/>
      <c r="L100" s="220"/>
      <c r="M100" s="220"/>
      <c r="N100" s="220"/>
      <c r="O100" s="220"/>
      <c r="P100" s="220"/>
      <c r="Q100" s="220"/>
      <c r="R100" s="220"/>
      <c r="S100" s="220"/>
      <c r="T100" s="220"/>
      <c r="U100" s="220"/>
      <c r="V100" s="220"/>
      <c r="W100" s="220"/>
      <c r="X100" s="220"/>
      <c r="Y100" s="220"/>
      <c r="Z100" s="220"/>
      <c r="AA100" s="220"/>
      <c r="AB100" s="220"/>
      <c r="AC100" s="220"/>
      <c r="AD100" s="220"/>
      <c r="AE100" s="220"/>
      <c r="AF100" s="220"/>
      <c r="AG100" s="220"/>
      <c r="AH100" s="220"/>
      <c r="AI100" s="220"/>
      <c r="AJ100" s="220"/>
      <c r="AK100" s="221"/>
    </row>
    <row r="101" spans="2:37" x14ac:dyDescent="0.25">
      <c r="B101" s="189"/>
      <c r="C101" s="190"/>
      <c r="D101" s="190"/>
      <c r="E101" s="190"/>
      <c r="F101" s="222"/>
      <c r="G101" s="223"/>
      <c r="H101" s="223"/>
      <c r="I101" s="223"/>
      <c r="J101" s="223"/>
      <c r="K101" s="223"/>
      <c r="L101" s="223"/>
      <c r="M101" s="223"/>
      <c r="N101" s="223"/>
      <c r="O101" s="223"/>
      <c r="P101" s="223"/>
      <c r="Q101" s="223"/>
      <c r="R101" s="223"/>
      <c r="S101" s="223"/>
      <c r="T101" s="223"/>
      <c r="U101" s="223"/>
      <c r="V101" s="223"/>
      <c r="W101" s="223"/>
      <c r="X101" s="223"/>
      <c r="Y101" s="223"/>
      <c r="Z101" s="223"/>
      <c r="AA101" s="223"/>
      <c r="AB101" s="223"/>
      <c r="AC101" s="223"/>
      <c r="AD101" s="223"/>
      <c r="AE101" s="223"/>
      <c r="AF101" s="223"/>
      <c r="AG101" s="223"/>
      <c r="AH101" s="223"/>
      <c r="AI101" s="223"/>
      <c r="AJ101" s="223"/>
      <c r="AK101" s="224"/>
    </row>
    <row r="102" spans="2:37" x14ac:dyDescent="0.25">
      <c r="B102" s="128"/>
      <c r="C102" s="129"/>
      <c r="D102" s="129"/>
      <c r="E102" s="129"/>
      <c r="F102" s="222"/>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c r="AK102" s="224"/>
    </row>
    <row r="103" spans="2:37" x14ac:dyDescent="0.25">
      <c r="B103" s="128"/>
      <c r="C103" s="129"/>
      <c r="D103" s="129"/>
      <c r="E103" s="129"/>
      <c r="F103" s="222"/>
      <c r="G103" s="223"/>
      <c r="H103" s="223"/>
      <c r="I103" s="223"/>
      <c r="J103" s="223"/>
      <c r="K103" s="223"/>
      <c r="L103" s="223"/>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c r="AK103" s="224"/>
    </row>
    <row r="104" spans="2:37" x14ac:dyDescent="0.25">
      <c r="B104" s="128"/>
      <c r="C104" s="129"/>
      <c r="D104" s="129"/>
      <c r="E104" s="129"/>
      <c r="F104" s="225"/>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7"/>
    </row>
    <row r="105" spans="2:37" x14ac:dyDescent="0.25">
      <c r="B105" s="189"/>
      <c r="C105" s="190"/>
      <c r="D105" s="190"/>
      <c r="E105" s="190"/>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6"/>
    </row>
    <row r="106" spans="2:37" x14ac:dyDescent="0.25">
      <c r="B106" s="45">
        <v>17</v>
      </c>
      <c r="C106" s="240" t="s">
        <v>286</v>
      </c>
      <c r="D106" s="241"/>
      <c r="E106" s="241"/>
      <c r="F106" s="241"/>
      <c r="G106" s="241"/>
      <c r="H106" s="241"/>
      <c r="I106" s="241"/>
      <c r="J106" s="241"/>
      <c r="K106" s="241"/>
      <c r="L106" s="241"/>
      <c r="M106" s="241"/>
      <c r="N106" s="241"/>
      <c r="O106" s="241"/>
      <c r="P106" s="241"/>
      <c r="Q106" s="241"/>
      <c r="R106" s="241"/>
      <c r="S106" s="241"/>
      <c r="T106" s="241"/>
      <c r="U106" s="241"/>
      <c r="V106" s="241"/>
      <c r="W106" s="241"/>
      <c r="X106" s="241"/>
      <c r="Y106" s="241"/>
      <c r="Z106" s="241"/>
      <c r="AA106" s="241"/>
      <c r="AB106" s="241"/>
      <c r="AC106" s="241"/>
      <c r="AD106" s="241"/>
      <c r="AE106" s="241"/>
      <c r="AF106" s="241"/>
      <c r="AG106" s="241"/>
      <c r="AH106" s="241"/>
      <c r="AI106" s="241"/>
      <c r="AJ106" s="241"/>
      <c r="AK106" s="242"/>
    </row>
    <row r="107" spans="2:37" x14ac:dyDescent="0.25">
      <c r="B107" s="259"/>
      <c r="C107" s="253"/>
      <c r="D107" s="253"/>
      <c r="E107" s="253"/>
      <c r="F107" s="253"/>
      <c r="G107" s="253"/>
      <c r="H107" s="253"/>
      <c r="I107" s="253"/>
      <c r="J107" s="253"/>
      <c r="K107" s="253"/>
      <c r="L107" s="253"/>
      <c r="M107" s="253"/>
      <c r="N107" s="253"/>
      <c r="O107" s="253"/>
      <c r="P107" s="253"/>
      <c r="Q107" s="253"/>
      <c r="R107" s="253"/>
      <c r="S107" s="253"/>
      <c r="T107" s="253"/>
      <c r="U107" s="253"/>
      <c r="V107" s="253"/>
      <c r="W107" s="253"/>
      <c r="X107" s="253"/>
      <c r="Y107" s="253"/>
      <c r="Z107" s="253"/>
      <c r="AA107" s="253"/>
      <c r="AB107" s="253"/>
      <c r="AC107" s="253"/>
      <c r="AD107" s="253"/>
      <c r="AE107" s="253"/>
      <c r="AF107" s="253"/>
      <c r="AG107" s="253"/>
      <c r="AH107" s="253"/>
      <c r="AI107" s="253"/>
      <c r="AJ107" s="253"/>
      <c r="AK107" s="254"/>
    </row>
    <row r="108" spans="2:37" x14ac:dyDescent="0.25">
      <c r="B108" s="259"/>
      <c r="C108" s="253"/>
      <c r="D108" s="253"/>
      <c r="E108" s="253"/>
      <c r="F108" s="253"/>
      <c r="G108" s="253"/>
      <c r="H108" s="253"/>
      <c r="I108" s="253"/>
      <c r="J108" s="253"/>
      <c r="K108" s="253"/>
      <c r="L108" s="253"/>
      <c r="M108" s="253"/>
      <c r="N108" s="253"/>
      <c r="O108" s="253"/>
      <c r="P108" s="253"/>
      <c r="Q108" s="253"/>
      <c r="R108" s="253"/>
      <c r="S108" s="253"/>
      <c r="T108" s="253"/>
      <c r="U108" s="253"/>
      <c r="V108" s="253"/>
      <c r="W108" s="253"/>
      <c r="X108" s="253"/>
      <c r="Y108" s="253"/>
      <c r="Z108" s="253"/>
      <c r="AA108" s="253"/>
      <c r="AB108" s="253"/>
      <c r="AC108" s="253"/>
      <c r="AD108" s="253"/>
      <c r="AE108" s="253"/>
      <c r="AF108" s="253"/>
      <c r="AG108" s="253"/>
      <c r="AH108" s="253"/>
      <c r="AI108" s="253"/>
      <c r="AJ108" s="253"/>
      <c r="AK108" s="254"/>
    </row>
    <row r="109" spans="2:37" x14ac:dyDescent="0.25">
      <c r="B109" s="259"/>
      <c r="C109" s="253"/>
      <c r="D109" s="253"/>
      <c r="E109" s="253"/>
      <c r="F109" s="253"/>
      <c r="G109" s="253"/>
      <c r="H109" s="253"/>
      <c r="I109" s="253"/>
      <c r="J109" s="253"/>
      <c r="K109" s="253"/>
      <c r="L109" s="253"/>
      <c r="M109" s="253"/>
      <c r="N109" s="253"/>
      <c r="O109" s="253"/>
      <c r="P109" s="253"/>
      <c r="Q109" s="253"/>
      <c r="R109" s="253"/>
      <c r="S109" s="253"/>
      <c r="T109" s="253"/>
      <c r="U109" s="253"/>
      <c r="V109" s="253"/>
      <c r="W109" s="253"/>
      <c r="X109" s="253"/>
      <c r="Y109" s="253"/>
      <c r="Z109" s="253"/>
      <c r="AA109" s="253"/>
      <c r="AB109" s="253"/>
      <c r="AC109" s="253"/>
      <c r="AD109" s="253"/>
      <c r="AE109" s="253"/>
      <c r="AF109" s="253"/>
      <c r="AG109" s="253"/>
      <c r="AH109" s="253"/>
      <c r="AI109" s="253"/>
      <c r="AJ109" s="253"/>
      <c r="AK109" s="254"/>
    </row>
    <row r="110" spans="2:37" x14ac:dyDescent="0.25">
      <c r="B110" s="259"/>
      <c r="C110" s="253"/>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c r="AA110" s="253"/>
      <c r="AB110" s="253"/>
      <c r="AC110" s="253"/>
      <c r="AD110" s="253"/>
      <c r="AE110" s="253"/>
      <c r="AF110" s="253"/>
      <c r="AG110" s="253"/>
      <c r="AH110" s="253"/>
      <c r="AI110" s="253"/>
      <c r="AJ110" s="253"/>
      <c r="AK110" s="254"/>
    </row>
    <row r="111" spans="2:37" x14ac:dyDescent="0.25">
      <c r="B111" s="259"/>
      <c r="C111" s="253"/>
      <c r="D111" s="253"/>
      <c r="E111" s="253"/>
      <c r="F111" s="253"/>
      <c r="G111" s="253"/>
      <c r="H111" s="253"/>
      <c r="I111" s="253"/>
      <c r="J111" s="253"/>
      <c r="K111" s="253"/>
      <c r="L111" s="253"/>
      <c r="M111" s="253"/>
      <c r="N111" s="253"/>
      <c r="O111" s="253"/>
      <c r="P111" s="253"/>
      <c r="Q111" s="253"/>
      <c r="R111" s="253"/>
      <c r="S111" s="253"/>
      <c r="T111" s="253"/>
      <c r="U111" s="253"/>
      <c r="V111" s="253"/>
      <c r="W111" s="253"/>
      <c r="X111" s="253"/>
      <c r="Y111" s="253"/>
      <c r="Z111" s="253"/>
      <c r="AA111" s="253"/>
      <c r="AB111" s="253"/>
      <c r="AC111" s="253"/>
      <c r="AD111" s="253"/>
      <c r="AE111" s="253"/>
      <c r="AF111" s="253"/>
      <c r="AG111" s="253"/>
      <c r="AH111" s="253"/>
      <c r="AI111" s="253"/>
      <c r="AJ111" s="253"/>
      <c r="AK111" s="254"/>
    </row>
    <row r="112" spans="2:37" x14ac:dyDescent="0.25">
      <c r="B112" s="259"/>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253"/>
      <c r="AK112" s="254"/>
    </row>
    <row r="113" spans="2:37" x14ac:dyDescent="0.25">
      <c r="B113" s="259"/>
      <c r="C113" s="253"/>
      <c r="D113" s="253"/>
      <c r="E113" s="253"/>
      <c r="F113" s="253"/>
      <c r="G113" s="253"/>
      <c r="H113" s="253"/>
      <c r="I113" s="253"/>
      <c r="J113" s="253"/>
      <c r="K113" s="253"/>
      <c r="L113" s="253"/>
      <c r="M113" s="253"/>
      <c r="N113" s="253"/>
      <c r="O113" s="253"/>
      <c r="P113" s="253"/>
      <c r="Q113" s="253"/>
      <c r="R113" s="253"/>
      <c r="S113" s="253"/>
      <c r="T113" s="253"/>
      <c r="U113" s="253"/>
      <c r="V113" s="253"/>
      <c r="W113" s="253"/>
      <c r="X113" s="253"/>
      <c r="Y113" s="253"/>
      <c r="Z113" s="253"/>
      <c r="AA113" s="253"/>
      <c r="AB113" s="253"/>
      <c r="AC113" s="253"/>
      <c r="AD113" s="253"/>
      <c r="AE113" s="253"/>
      <c r="AF113" s="253"/>
      <c r="AG113" s="253"/>
      <c r="AH113" s="253"/>
      <c r="AI113" s="253"/>
      <c r="AJ113" s="253"/>
      <c r="AK113" s="254"/>
    </row>
    <row r="114" spans="2:37" x14ac:dyDescent="0.25">
      <c r="B114" s="259"/>
      <c r="C114" s="253"/>
      <c r="D114" s="253"/>
      <c r="E114" s="253"/>
      <c r="F114" s="253"/>
      <c r="G114" s="253"/>
      <c r="H114" s="253"/>
      <c r="I114" s="253"/>
      <c r="J114" s="253"/>
      <c r="K114" s="253"/>
      <c r="L114" s="253"/>
      <c r="M114" s="253"/>
      <c r="N114" s="253"/>
      <c r="O114" s="253"/>
      <c r="P114" s="253"/>
      <c r="Q114" s="253"/>
      <c r="R114" s="253"/>
      <c r="S114" s="253"/>
      <c r="T114" s="253"/>
      <c r="U114" s="253"/>
      <c r="V114" s="253"/>
      <c r="W114" s="253"/>
      <c r="X114" s="253"/>
      <c r="Y114" s="253"/>
      <c r="Z114" s="253"/>
      <c r="AA114" s="253"/>
      <c r="AB114" s="253"/>
      <c r="AC114" s="253"/>
      <c r="AD114" s="253"/>
      <c r="AE114" s="253"/>
      <c r="AF114" s="253"/>
      <c r="AG114" s="253"/>
      <c r="AH114" s="253"/>
      <c r="AI114" s="253"/>
      <c r="AJ114" s="253"/>
      <c r="AK114" s="254"/>
    </row>
    <row r="115" spans="2:37" x14ac:dyDescent="0.25">
      <c r="B115" s="259"/>
      <c r="C115" s="253"/>
      <c r="D115" s="253"/>
      <c r="E115" s="253"/>
      <c r="F115" s="253"/>
      <c r="G115" s="253"/>
      <c r="H115" s="253"/>
      <c r="I115" s="253"/>
      <c r="J115" s="253"/>
      <c r="K115" s="253"/>
      <c r="L115" s="253"/>
      <c r="M115" s="253"/>
      <c r="N115" s="253"/>
      <c r="O115" s="253"/>
      <c r="P115" s="253"/>
      <c r="Q115" s="253"/>
      <c r="R115" s="253"/>
      <c r="S115" s="253"/>
      <c r="T115" s="253"/>
      <c r="U115" s="253"/>
      <c r="V115" s="253"/>
      <c r="W115" s="253"/>
      <c r="X115" s="253"/>
      <c r="Y115" s="253"/>
      <c r="Z115" s="253"/>
      <c r="AA115" s="253"/>
      <c r="AB115" s="253"/>
      <c r="AC115" s="253"/>
      <c r="AD115" s="253"/>
      <c r="AE115" s="253"/>
      <c r="AF115" s="253"/>
      <c r="AG115" s="253"/>
      <c r="AH115" s="253"/>
      <c r="AI115" s="253"/>
      <c r="AJ115" s="253"/>
      <c r="AK115" s="254"/>
    </row>
    <row r="116" spans="2:37" x14ac:dyDescent="0.25">
      <c r="B116" s="259"/>
      <c r="C116" s="253"/>
      <c r="D116" s="253"/>
      <c r="E116" s="253"/>
      <c r="F116" s="253"/>
      <c r="G116" s="253"/>
      <c r="H116" s="253"/>
      <c r="I116" s="253"/>
      <c r="J116" s="253"/>
      <c r="K116" s="253"/>
      <c r="L116" s="253"/>
      <c r="M116" s="253"/>
      <c r="N116" s="253"/>
      <c r="O116" s="253"/>
      <c r="P116" s="253"/>
      <c r="Q116" s="253"/>
      <c r="R116" s="253"/>
      <c r="S116" s="253"/>
      <c r="T116" s="253"/>
      <c r="U116" s="253"/>
      <c r="V116" s="253"/>
      <c r="W116" s="253"/>
      <c r="X116" s="253"/>
      <c r="Y116" s="253"/>
      <c r="Z116" s="253"/>
      <c r="AA116" s="253"/>
      <c r="AB116" s="253"/>
      <c r="AC116" s="253"/>
      <c r="AD116" s="253"/>
      <c r="AE116" s="253"/>
      <c r="AF116" s="253"/>
      <c r="AG116" s="253"/>
      <c r="AH116" s="253"/>
      <c r="AI116" s="253"/>
      <c r="AJ116" s="253"/>
      <c r="AK116" s="254"/>
    </row>
    <row r="117" spans="2:37" x14ac:dyDescent="0.25">
      <c r="B117" s="259"/>
      <c r="C117" s="253"/>
      <c r="D117" s="253"/>
      <c r="E117" s="253"/>
      <c r="F117" s="253"/>
      <c r="G117" s="253"/>
      <c r="H117" s="253"/>
      <c r="I117" s="253"/>
      <c r="J117" s="253"/>
      <c r="K117" s="253"/>
      <c r="L117" s="253"/>
      <c r="M117" s="253"/>
      <c r="N117" s="253"/>
      <c r="O117" s="253"/>
      <c r="P117" s="253"/>
      <c r="Q117" s="253"/>
      <c r="R117" s="253"/>
      <c r="S117" s="253"/>
      <c r="T117" s="253"/>
      <c r="U117" s="253"/>
      <c r="V117" s="253"/>
      <c r="W117" s="253"/>
      <c r="X117" s="253"/>
      <c r="Y117" s="253"/>
      <c r="Z117" s="253"/>
      <c r="AA117" s="253"/>
      <c r="AB117" s="253"/>
      <c r="AC117" s="253"/>
      <c r="AD117" s="253"/>
      <c r="AE117" s="253"/>
      <c r="AF117" s="253"/>
      <c r="AG117" s="253"/>
      <c r="AH117" s="253"/>
      <c r="AI117" s="253"/>
      <c r="AJ117" s="253"/>
      <c r="AK117" s="254"/>
    </row>
    <row r="118" spans="2:37" x14ac:dyDescent="0.25">
      <c r="B118" s="259"/>
      <c r="C118" s="253"/>
      <c r="D118" s="253"/>
      <c r="E118" s="253"/>
      <c r="F118" s="253"/>
      <c r="G118" s="253"/>
      <c r="H118" s="253"/>
      <c r="I118" s="253"/>
      <c r="J118" s="253"/>
      <c r="K118" s="253"/>
      <c r="L118" s="253"/>
      <c r="M118" s="253"/>
      <c r="N118" s="253"/>
      <c r="O118" s="253"/>
      <c r="P118" s="253"/>
      <c r="Q118" s="253"/>
      <c r="R118" s="253"/>
      <c r="S118" s="253"/>
      <c r="T118" s="253"/>
      <c r="U118" s="253"/>
      <c r="V118" s="253"/>
      <c r="W118" s="253"/>
      <c r="X118" s="253"/>
      <c r="Y118" s="253"/>
      <c r="Z118" s="253"/>
      <c r="AA118" s="253"/>
      <c r="AB118" s="253"/>
      <c r="AC118" s="253"/>
      <c r="AD118" s="253"/>
      <c r="AE118" s="253"/>
      <c r="AF118" s="253"/>
      <c r="AG118" s="253"/>
      <c r="AH118" s="253"/>
      <c r="AI118" s="253"/>
      <c r="AJ118" s="253"/>
      <c r="AK118" s="254"/>
    </row>
    <row r="119" spans="2:37" x14ac:dyDescent="0.25">
      <c r="B119" s="260"/>
      <c r="C119" s="261"/>
      <c r="D119" s="261"/>
      <c r="E119" s="261"/>
      <c r="F119" s="261"/>
      <c r="G119" s="261"/>
      <c r="H119" s="261"/>
      <c r="I119" s="261"/>
      <c r="J119" s="261"/>
      <c r="K119" s="261"/>
      <c r="L119" s="261"/>
      <c r="M119" s="261"/>
      <c r="N119" s="261"/>
      <c r="O119" s="261"/>
      <c r="P119" s="261"/>
      <c r="Q119" s="261"/>
      <c r="R119" s="261"/>
      <c r="S119" s="261"/>
      <c r="T119" s="261"/>
      <c r="U119" s="261"/>
      <c r="V119" s="261"/>
      <c r="W119" s="261"/>
      <c r="X119" s="261"/>
      <c r="Y119" s="261"/>
      <c r="Z119" s="261"/>
      <c r="AA119" s="261"/>
      <c r="AB119" s="261"/>
      <c r="AC119" s="261"/>
      <c r="AD119" s="261"/>
      <c r="AE119" s="261"/>
      <c r="AF119" s="261"/>
      <c r="AG119" s="261"/>
      <c r="AH119" s="261"/>
      <c r="AI119" s="261"/>
      <c r="AJ119" s="261"/>
      <c r="AK119" s="262"/>
    </row>
    <row r="120" spans="2:37" x14ac:dyDescent="0.25">
      <c r="B120" s="130"/>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c r="AA120" s="130"/>
      <c r="AB120" s="130"/>
      <c r="AC120" s="130"/>
      <c r="AD120" s="130"/>
      <c r="AE120" s="130"/>
      <c r="AF120" s="130"/>
      <c r="AG120" s="130"/>
      <c r="AH120" s="130"/>
      <c r="AI120" s="130"/>
      <c r="AJ120" s="130"/>
      <c r="AK120" s="130"/>
    </row>
    <row r="121" spans="2:37" ht="20" x14ac:dyDescent="0.25">
      <c r="B121" s="263" t="s">
        <v>2</v>
      </c>
      <c r="C121" s="264"/>
      <c r="D121" s="265" t="s">
        <v>181</v>
      </c>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7"/>
    </row>
    <row r="122" spans="2:37" x14ac:dyDescent="0.25">
      <c r="B122" s="135">
        <v>18</v>
      </c>
      <c r="C122" s="363" t="s">
        <v>274</v>
      </c>
      <c r="D122" s="364"/>
      <c r="E122" s="364"/>
      <c r="F122" s="364"/>
      <c r="G122" s="364"/>
      <c r="H122" s="364"/>
      <c r="I122" s="364"/>
      <c r="J122" s="364"/>
      <c r="K122" s="364"/>
      <c r="L122" s="364"/>
      <c r="M122" s="364"/>
      <c r="N122" s="364"/>
      <c r="O122" s="364"/>
      <c r="P122" s="364"/>
      <c r="Q122" s="364"/>
      <c r="R122" s="364"/>
      <c r="S122" s="364"/>
      <c r="T122" s="364"/>
      <c r="U122" s="364"/>
      <c r="V122" s="364"/>
      <c r="W122" s="364"/>
      <c r="X122" s="364"/>
      <c r="Y122" s="364"/>
      <c r="Z122" s="364"/>
      <c r="AA122" s="364"/>
      <c r="AB122" s="364"/>
      <c r="AC122" s="364"/>
      <c r="AD122" s="364"/>
      <c r="AE122" s="364"/>
      <c r="AF122" s="364"/>
      <c r="AG122" s="364"/>
      <c r="AH122" s="364"/>
      <c r="AI122" s="364"/>
      <c r="AJ122" s="364"/>
      <c r="AK122" s="365"/>
    </row>
    <row r="123" spans="2:37" x14ac:dyDescent="0.25">
      <c r="B123" s="275" t="s">
        <v>118</v>
      </c>
      <c r="C123" s="276"/>
      <c r="D123" s="276"/>
      <c r="E123" s="276"/>
      <c r="F123" s="276"/>
      <c r="G123" s="276"/>
      <c r="H123" s="276"/>
      <c r="I123" s="276"/>
      <c r="J123" s="276"/>
      <c r="K123" s="276"/>
      <c r="L123" s="276"/>
      <c r="M123" s="276"/>
      <c r="N123" s="276"/>
      <c r="O123" s="276"/>
      <c r="P123" s="276"/>
      <c r="Q123" s="276"/>
      <c r="R123" s="276"/>
      <c r="S123" s="276"/>
      <c r="T123" s="276"/>
      <c r="U123" s="277"/>
      <c r="V123" s="330" t="s">
        <v>119</v>
      </c>
      <c r="W123" s="330"/>
      <c r="X123" s="270" t="s">
        <v>177</v>
      </c>
      <c r="Y123" s="271"/>
      <c r="Z123" s="271"/>
      <c r="AA123" s="271"/>
      <c r="AB123" s="271"/>
      <c r="AC123" s="271"/>
      <c r="AD123" s="271"/>
      <c r="AE123" s="271"/>
      <c r="AF123" s="271"/>
      <c r="AG123" s="271"/>
      <c r="AH123" s="271"/>
      <c r="AI123" s="271"/>
      <c r="AJ123" s="271"/>
      <c r="AK123" s="272"/>
    </row>
    <row r="124" spans="2:37" x14ac:dyDescent="0.25">
      <c r="B124" s="248"/>
      <c r="C124" s="249"/>
      <c r="D124" s="249"/>
      <c r="E124" s="249"/>
      <c r="F124" s="249"/>
      <c r="G124" s="249"/>
      <c r="H124" s="249"/>
      <c r="I124" s="249"/>
      <c r="J124" s="249"/>
      <c r="K124" s="249"/>
      <c r="L124" s="249"/>
      <c r="M124" s="249"/>
      <c r="N124" s="249"/>
      <c r="O124" s="249"/>
      <c r="P124" s="249"/>
      <c r="Q124" s="249"/>
      <c r="R124" s="249"/>
      <c r="S124" s="249"/>
      <c r="T124" s="249"/>
      <c r="U124" s="250"/>
      <c r="V124" s="268"/>
      <c r="W124" s="269"/>
      <c r="X124" s="373"/>
      <c r="Y124" s="374"/>
      <c r="Z124" s="374"/>
      <c r="AA124" s="374"/>
      <c r="AB124" s="374"/>
      <c r="AC124" s="374"/>
      <c r="AD124" s="374"/>
      <c r="AE124" s="374"/>
      <c r="AF124" s="374"/>
      <c r="AG124" s="374"/>
      <c r="AH124" s="374"/>
      <c r="AI124" s="374"/>
      <c r="AJ124" s="374"/>
      <c r="AK124" s="375"/>
    </row>
    <row r="125" spans="2:37" x14ac:dyDescent="0.25">
      <c r="B125" s="248"/>
      <c r="C125" s="249"/>
      <c r="D125" s="249"/>
      <c r="E125" s="249"/>
      <c r="F125" s="249"/>
      <c r="G125" s="249"/>
      <c r="H125" s="249"/>
      <c r="I125" s="249"/>
      <c r="J125" s="249"/>
      <c r="K125" s="249"/>
      <c r="L125" s="249"/>
      <c r="M125" s="249"/>
      <c r="N125" s="249"/>
      <c r="O125" s="249"/>
      <c r="P125" s="249"/>
      <c r="Q125" s="249"/>
      <c r="R125" s="249"/>
      <c r="S125" s="249"/>
      <c r="T125" s="249"/>
      <c r="U125" s="250"/>
      <c r="V125" s="268"/>
      <c r="W125" s="269"/>
      <c r="X125" s="373"/>
      <c r="Y125" s="374"/>
      <c r="Z125" s="374"/>
      <c r="AA125" s="374"/>
      <c r="AB125" s="374"/>
      <c r="AC125" s="374"/>
      <c r="AD125" s="374"/>
      <c r="AE125" s="374"/>
      <c r="AF125" s="374"/>
      <c r="AG125" s="374"/>
      <c r="AH125" s="374"/>
      <c r="AI125" s="374"/>
      <c r="AJ125" s="374"/>
      <c r="AK125" s="375"/>
    </row>
    <row r="126" spans="2:37" x14ac:dyDescent="0.25">
      <c r="B126" s="278"/>
      <c r="C126" s="376"/>
      <c r="D126" s="376"/>
      <c r="E126" s="376"/>
      <c r="F126" s="376"/>
      <c r="G126" s="376"/>
      <c r="H126" s="376"/>
      <c r="I126" s="376"/>
      <c r="J126" s="376"/>
      <c r="K126" s="376"/>
      <c r="L126" s="376"/>
      <c r="M126" s="376"/>
      <c r="N126" s="376"/>
      <c r="O126" s="376"/>
      <c r="P126" s="376"/>
      <c r="Q126" s="376"/>
      <c r="R126" s="376"/>
      <c r="S126" s="376"/>
      <c r="T126" s="376"/>
      <c r="U126" s="377"/>
      <c r="V126" s="378"/>
      <c r="W126" s="379"/>
      <c r="X126" s="380"/>
      <c r="Y126" s="381"/>
      <c r="Z126" s="381"/>
      <c r="AA126" s="381"/>
      <c r="AB126" s="381"/>
      <c r="AC126" s="381"/>
      <c r="AD126" s="381"/>
      <c r="AE126" s="381"/>
      <c r="AF126" s="381"/>
      <c r="AG126" s="381"/>
      <c r="AH126" s="381"/>
      <c r="AI126" s="381"/>
      <c r="AJ126" s="381"/>
      <c r="AK126" s="382"/>
    </row>
    <row r="127" spans="2:37" x14ac:dyDescent="0.25">
      <c r="B127" s="154">
        <v>19</v>
      </c>
      <c r="C127" s="370" t="s">
        <v>179</v>
      </c>
      <c r="D127" s="371"/>
      <c r="E127" s="371"/>
      <c r="F127" s="371"/>
      <c r="G127" s="371"/>
      <c r="H127" s="371"/>
      <c r="I127" s="371"/>
      <c r="J127" s="371"/>
      <c r="K127" s="371"/>
      <c r="L127" s="371"/>
      <c r="M127" s="371"/>
      <c r="N127" s="371"/>
      <c r="O127" s="371"/>
      <c r="P127" s="371"/>
      <c r="Q127" s="371"/>
      <c r="R127" s="371"/>
      <c r="S127" s="371"/>
      <c r="T127" s="371"/>
      <c r="U127" s="371"/>
      <c r="V127" s="371"/>
      <c r="W127" s="371"/>
      <c r="X127" s="371"/>
      <c r="Y127" s="371"/>
      <c r="Z127" s="371"/>
      <c r="AA127" s="371"/>
      <c r="AB127" s="371"/>
      <c r="AC127" s="371"/>
      <c r="AD127" s="371"/>
      <c r="AE127" s="371"/>
      <c r="AF127" s="371"/>
      <c r="AG127" s="371"/>
      <c r="AH127" s="371"/>
      <c r="AI127" s="371"/>
      <c r="AJ127" s="371"/>
      <c r="AK127" s="372"/>
    </row>
    <row r="128" spans="2:37" x14ac:dyDescent="0.25">
      <c r="B128" s="360" t="s">
        <v>118</v>
      </c>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t="s">
        <v>119</v>
      </c>
      <c r="AB128" s="330"/>
      <c r="AC128" s="361" t="s">
        <v>123</v>
      </c>
      <c r="AD128" s="361"/>
      <c r="AE128" s="361"/>
      <c r="AF128" s="361"/>
      <c r="AG128" s="361"/>
      <c r="AH128" s="361"/>
      <c r="AI128" s="361"/>
      <c r="AJ128" s="361"/>
      <c r="AK128" s="362"/>
    </row>
    <row r="129" spans="2:37" x14ac:dyDescent="0.25">
      <c r="B129" s="366"/>
      <c r="C129" s="367"/>
      <c r="D129" s="367"/>
      <c r="E129" s="367"/>
      <c r="F129" s="367"/>
      <c r="G129" s="367"/>
      <c r="H129" s="367"/>
      <c r="I129" s="367"/>
      <c r="J129" s="367"/>
      <c r="K129" s="367"/>
      <c r="L129" s="367"/>
      <c r="M129" s="367"/>
      <c r="N129" s="367"/>
      <c r="O129" s="367"/>
      <c r="P129" s="367"/>
      <c r="Q129" s="367"/>
      <c r="R129" s="367"/>
      <c r="S129" s="367"/>
      <c r="T129" s="367"/>
      <c r="U129" s="367"/>
      <c r="V129" s="367"/>
      <c r="W129" s="367"/>
      <c r="X129" s="367"/>
      <c r="Y129" s="367"/>
      <c r="Z129" s="368"/>
      <c r="AA129" s="268"/>
      <c r="AB129" s="269"/>
      <c r="AC129" s="279"/>
      <c r="AD129" s="249"/>
      <c r="AE129" s="249"/>
      <c r="AF129" s="249"/>
      <c r="AG129" s="249"/>
      <c r="AH129" s="249"/>
      <c r="AI129" s="249"/>
      <c r="AJ129" s="249"/>
      <c r="AK129" s="274"/>
    </row>
    <row r="130" spans="2:37" x14ac:dyDescent="0.25">
      <c r="B130" s="369"/>
      <c r="C130" s="367"/>
      <c r="D130" s="367"/>
      <c r="E130" s="367"/>
      <c r="F130" s="367"/>
      <c r="G130" s="367"/>
      <c r="H130" s="367"/>
      <c r="I130" s="367"/>
      <c r="J130" s="367"/>
      <c r="K130" s="367"/>
      <c r="L130" s="367"/>
      <c r="M130" s="367"/>
      <c r="N130" s="367"/>
      <c r="O130" s="367"/>
      <c r="P130" s="367"/>
      <c r="Q130" s="367"/>
      <c r="R130" s="367"/>
      <c r="S130" s="367"/>
      <c r="T130" s="367"/>
      <c r="U130" s="367"/>
      <c r="V130" s="367"/>
      <c r="W130" s="367"/>
      <c r="X130" s="367"/>
      <c r="Y130" s="367"/>
      <c r="Z130" s="368"/>
      <c r="AA130" s="268"/>
      <c r="AB130" s="269"/>
      <c r="AC130" s="279"/>
      <c r="AD130" s="249"/>
      <c r="AE130" s="249"/>
      <c r="AF130" s="249"/>
      <c r="AG130" s="249"/>
      <c r="AH130" s="249"/>
      <c r="AI130" s="249"/>
      <c r="AJ130" s="249"/>
      <c r="AK130" s="274"/>
    </row>
    <row r="131" spans="2:37" x14ac:dyDescent="0.25">
      <c r="B131" s="133">
        <v>20</v>
      </c>
      <c r="C131" s="327" t="s">
        <v>180</v>
      </c>
      <c r="D131" s="328"/>
      <c r="E131" s="328"/>
      <c r="F131" s="328"/>
      <c r="G131" s="328"/>
      <c r="H131" s="328"/>
      <c r="I131" s="328"/>
      <c r="J131" s="328"/>
      <c r="K131" s="328"/>
      <c r="L131" s="328"/>
      <c r="M131" s="328"/>
      <c r="N131" s="328"/>
      <c r="O131" s="328"/>
      <c r="P131" s="328"/>
      <c r="Q131" s="328"/>
      <c r="R131" s="328"/>
      <c r="S131" s="328"/>
      <c r="T131" s="328"/>
      <c r="U131" s="328"/>
      <c r="V131" s="328"/>
      <c r="W131" s="328"/>
      <c r="X131" s="328"/>
      <c r="Y131" s="328"/>
      <c r="Z131" s="328"/>
      <c r="AA131" s="328"/>
      <c r="AB131" s="328"/>
      <c r="AC131" s="328"/>
      <c r="AD131" s="328"/>
      <c r="AE131" s="328"/>
      <c r="AF131" s="328"/>
      <c r="AG131" s="328"/>
      <c r="AH131" s="328"/>
      <c r="AI131" s="328"/>
      <c r="AJ131" s="328"/>
      <c r="AK131" s="329"/>
    </row>
    <row r="132" spans="2:37" x14ac:dyDescent="0.25">
      <c r="B132" s="275" t="s">
        <v>118</v>
      </c>
      <c r="C132" s="276"/>
      <c r="D132" s="276"/>
      <c r="E132" s="276"/>
      <c r="F132" s="276"/>
      <c r="G132" s="276"/>
      <c r="H132" s="276"/>
      <c r="I132" s="276"/>
      <c r="J132" s="276"/>
      <c r="K132" s="276"/>
      <c r="L132" s="276"/>
      <c r="M132" s="276"/>
      <c r="N132" s="276"/>
      <c r="O132" s="276"/>
      <c r="P132" s="276"/>
      <c r="Q132" s="276"/>
      <c r="R132" s="276"/>
      <c r="S132" s="276"/>
      <c r="T132" s="276"/>
      <c r="U132" s="277"/>
      <c r="V132" s="330" t="s">
        <v>119</v>
      </c>
      <c r="W132" s="330"/>
      <c r="X132" s="270" t="s">
        <v>177</v>
      </c>
      <c r="Y132" s="271"/>
      <c r="Z132" s="271"/>
      <c r="AA132" s="271"/>
      <c r="AB132" s="271"/>
      <c r="AC132" s="271"/>
      <c r="AD132" s="271"/>
      <c r="AE132" s="271"/>
      <c r="AF132" s="271"/>
      <c r="AG132" s="271"/>
      <c r="AH132" s="271"/>
      <c r="AI132" s="271"/>
      <c r="AJ132" s="271"/>
      <c r="AK132" s="272"/>
    </row>
    <row r="133" spans="2:37" x14ac:dyDescent="0.25">
      <c r="B133" s="248"/>
      <c r="C133" s="249"/>
      <c r="D133" s="249"/>
      <c r="E133" s="249"/>
      <c r="F133" s="249"/>
      <c r="G133" s="249"/>
      <c r="H133" s="249"/>
      <c r="I133" s="249"/>
      <c r="J133" s="249"/>
      <c r="K133" s="249"/>
      <c r="L133" s="249"/>
      <c r="M133" s="249"/>
      <c r="N133" s="249"/>
      <c r="O133" s="249"/>
      <c r="P133" s="249"/>
      <c r="Q133" s="249"/>
      <c r="R133" s="249"/>
      <c r="S133" s="249"/>
      <c r="T133" s="249"/>
      <c r="U133" s="250"/>
      <c r="V133" s="268"/>
      <c r="W133" s="269"/>
      <c r="X133" s="273"/>
      <c r="Y133" s="249"/>
      <c r="Z133" s="249"/>
      <c r="AA133" s="249"/>
      <c r="AB133" s="249"/>
      <c r="AC133" s="249"/>
      <c r="AD133" s="249"/>
      <c r="AE133" s="249"/>
      <c r="AF133" s="249"/>
      <c r="AG133" s="249"/>
      <c r="AH133" s="249"/>
      <c r="AI133" s="249"/>
      <c r="AJ133" s="249"/>
      <c r="AK133" s="274"/>
    </row>
    <row r="134" spans="2:37" x14ac:dyDescent="0.25">
      <c r="B134" s="248"/>
      <c r="C134" s="249"/>
      <c r="D134" s="249"/>
      <c r="E134" s="249"/>
      <c r="F134" s="249"/>
      <c r="G134" s="249"/>
      <c r="H134" s="249"/>
      <c r="I134" s="249"/>
      <c r="J134" s="249"/>
      <c r="K134" s="249"/>
      <c r="L134" s="249"/>
      <c r="M134" s="249"/>
      <c r="N134" s="249"/>
      <c r="O134" s="249"/>
      <c r="P134" s="249"/>
      <c r="Q134" s="249"/>
      <c r="R134" s="249"/>
      <c r="S134" s="249"/>
      <c r="T134" s="249"/>
      <c r="U134" s="250"/>
      <c r="V134" s="268"/>
      <c r="W134" s="269"/>
      <c r="X134" s="273"/>
      <c r="Y134" s="249"/>
      <c r="Z134" s="249"/>
      <c r="AA134" s="249"/>
      <c r="AB134" s="249"/>
      <c r="AC134" s="249"/>
      <c r="AD134" s="249"/>
      <c r="AE134" s="249"/>
      <c r="AF134" s="249"/>
      <c r="AG134" s="249"/>
      <c r="AH134" s="249"/>
      <c r="AI134" s="249"/>
      <c r="AJ134" s="249"/>
      <c r="AK134" s="274"/>
    </row>
    <row r="135" spans="2:37" x14ac:dyDescent="0.25">
      <c r="B135" s="248"/>
      <c r="C135" s="249"/>
      <c r="D135" s="249"/>
      <c r="E135" s="249"/>
      <c r="F135" s="249"/>
      <c r="G135" s="249"/>
      <c r="H135" s="249"/>
      <c r="I135" s="249"/>
      <c r="J135" s="249"/>
      <c r="K135" s="249"/>
      <c r="L135" s="249"/>
      <c r="M135" s="249"/>
      <c r="N135" s="249"/>
      <c r="O135" s="249"/>
      <c r="P135" s="249"/>
      <c r="Q135" s="249"/>
      <c r="R135" s="249"/>
      <c r="S135" s="249"/>
      <c r="T135" s="249"/>
      <c r="U135" s="250"/>
      <c r="V135" s="268"/>
      <c r="W135" s="269"/>
      <c r="X135" s="273"/>
      <c r="Y135" s="249"/>
      <c r="Z135" s="249"/>
      <c r="AA135" s="249"/>
      <c r="AB135" s="249"/>
      <c r="AC135" s="249"/>
      <c r="AD135" s="249"/>
      <c r="AE135" s="249"/>
      <c r="AF135" s="249"/>
      <c r="AG135" s="249"/>
      <c r="AH135" s="249"/>
      <c r="AI135" s="249"/>
      <c r="AJ135" s="249"/>
      <c r="AK135" s="274"/>
    </row>
    <row r="136" spans="2:37" x14ac:dyDescent="0.25">
      <c r="B136" s="248"/>
      <c r="C136" s="249"/>
      <c r="D136" s="249"/>
      <c r="E136" s="249"/>
      <c r="F136" s="249"/>
      <c r="G136" s="249"/>
      <c r="H136" s="249"/>
      <c r="I136" s="249"/>
      <c r="J136" s="249"/>
      <c r="K136" s="249"/>
      <c r="L136" s="249"/>
      <c r="M136" s="249"/>
      <c r="N136" s="249"/>
      <c r="O136" s="249"/>
      <c r="P136" s="249"/>
      <c r="Q136" s="249"/>
      <c r="R136" s="249"/>
      <c r="S136" s="249"/>
      <c r="T136" s="249"/>
      <c r="U136" s="250"/>
      <c r="V136" s="268"/>
      <c r="W136" s="269"/>
      <c r="X136" s="279"/>
      <c r="Y136" s="249"/>
      <c r="Z136" s="249"/>
      <c r="AA136" s="249"/>
      <c r="AB136" s="249"/>
      <c r="AC136" s="249"/>
      <c r="AD136" s="249"/>
      <c r="AE136" s="249"/>
      <c r="AF136" s="249"/>
      <c r="AG136" s="249"/>
      <c r="AH136" s="249"/>
      <c r="AI136" s="249"/>
      <c r="AJ136" s="249"/>
      <c r="AK136" s="274"/>
    </row>
    <row r="137" spans="2:37" x14ac:dyDescent="0.25">
      <c r="B137" s="278"/>
      <c r="C137" s="249"/>
      <c r="D137" s="249"/>
      <c r="E137" s="249"/>
      <c r="F137" s="249"/>
      <c r="G137" s="249"/>
      <c r="H137" s="249"/>
      <c r="I137" s="249"/>
      <c r="J137" s="249"/>
      <c r="K137" s="249"/>
      <c r="L137" s="249"/>
      <c r="M137" s="249"/>
      <c r="N137" s="249"/>
      <c r="O137" s="249"/>
      <c r="P137" s="249"/>
      <c r="Q137" s="249"/>
      <c r="R137" s="249"/>
      <c r="S137" s="249"/>
      <c r="T137" s="249"/>
      <c r="U137" s="250"/>
      <c r="V137" s="268"/>
      <c r="W137" s="269"/>
      <c r="X137" s="273"/>
      <c r="Y137" s="249"/>
      <c r="Z137" s="249"/>
      <c r="AA137" s="249"/>
      <c r="AB137" s="249"/>
      <c r="AC137" s="249"/>
      <c r="AD137" s="249"/>
      <c r="AE137" s="249"/>
      <c r="AF137" s="249"/>
      <c r="AG137" s="249"/>
      <c r="AH137" s="249"/>
      <c r="AI137" s="249"/>
      <c r="AJ137" s="249"/>
      <c r="AK137" s="274"/>
    </row>
    <row r="138" spans="2:37" x14ac:dyDescent="0.25">
      <c r="B138" s="154">
        <v>21</v>
      </c>
      <c r="C138" s="232" t="s">
        <v>122</v>
      </c>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c r="AH138" s="233"/>
      <c r="AI138" s="233"/>
      <c r="AJ138" s="233"/>
      <c r="AK138" s="234"/>
    </row>
    <row r="139" spans="2:37" x14ac:dyDescent="0.25">
      <c r="B139" s="74"/>
      <c r="C139" s="73"/>
      <c r="D139" s="238" t="s">
        <v>195</v>
      </c>
      <c r="E139" s="238"/>
      <c r="F139" s="238"/>
      <c r="G139" s="238"/>
      <c r="H139" s="238"/>
      <c r="I139" s="238"/>
      <c r="J139" s="238"/>
      <c r="K139" s="238"/>
      <c r="L139" s="238"/>
      <c r="M139" s="235"/>
      <c r="N139" s="236"/>
      <c r="O139" s="236"/>
      <c r="P139" s="236"/>
      <c r="Q139" s="236"/>
      <c r="R139" s="236"/>
      <c r="S139" s="236"/>
      <c r="T139" s="236"/>
      <c r="U139" s="236"/>
      <c r="V139" s="236"/>
      <c r="W139" s="236"/>
      <c r="X139" s="236"/>
      <c r="Y139" s="236"/>
      <c r="Z139" s="236"/>
      <c r="AA139" s="236"/>
      <c r="AB139" s="236"/>
      <c r="AC139" s="236"/>
      <c r="AD139" s="236"/>
      <c r="AE139" s="236"/>
      <c r="AF139" s="236"/>
      <c r="AG139" s="236"/>
      <c r="AH139" s="236"/>
      <c r="AI139" s="236"/>
      <c r="AJ139" s="236"/>
      <c r="AK139" s="237"/>
    </row>
    <row r="140" spans="2:37" x14ac:dyDescent="0.25">
      <c r="B140" s="74"/>
      <c r="C140" s="134"/>
      <c r="D140" s="239" t="s">
        <v>196</v>
      </c>
      <c r="E140" s="239"/>
      <c r="F140" s="239"/>
      <c r="G140" s="239"/>
      <c r="H140" s="239"/>
      <c r="I140" s="239"/>
      <c r="J140" s="239"/>
      <c r="K140" s="239"/>
      <c r="L140" s="239"/>
      <c r="M140" s="235"/>
      <c r="N140" s="236"/>
      <c r="O140" s="236"/>
      <c r="P140" s="236"/>
      <c r="Q140" s="236"/>
      <c r="R140" s="236"/>
      <c r="S140" s="236"/>
      <c r="T140" s="236"/>
      <c r="U140" s="236"/>
      <c r="V140" s="236"/>
      <c r="W140" s="236"/>
      <c r="X140" s="236"/>
      <c r="Y140" s="236"/>
      <c r="Z140" s="236"/>
      <c r="AA140" s="236"/>
      <c r="AB140" s="236"/>
      <c r="AC140" s="236"/>
      <c r="AD140" s="236"/>
      <c r="AE140" s="236"/>
      <c r="AF140" s="236"/>
      <c r="AG140" s="236"/>
      <c r="AH140" s="236"/>
      <c r="AI140" s="236"/>
      <c r="AJ140" s="236"/>
      <c r="AK140" s="237"/>
    </row>
    <row r="141" spans="2:37" x14ac:dyDescent="0.25">
      <c r="B141" s="154">
        <v>22</v>
      </c>
      <c r="C141" s="383" t="s">
        <v>194</v>
      </c>
      <c r="D141" s="384"/>
      <c r="E141" s="384"/>
      <c r="F141" s="384"/>
      <c r="G141" s="384"/>
      <c r="H141" s="384"/>
      <c r="I141" s="384"/>
      <c r="J141" s="384"/>
      <c r="K141" s="384"/>
      <c r="L141" s="384"/>
      <c r="M141" s="384"/>
      <c r="N141" s="384"/>
      <c r="O141" s="384"/>
      <c r="P141" s="384"/>
      <c r="Q141" s="384"/>
      <c r="R141" s="384"/>
      <c r="S141" s="384"/>
      <c r="T141" s="384"/>
      <c r="U141" s="384"/>
      <c r="V141" s="384"/>
      <c r="W141" s="384"/>
      <c r="X141" s="384"/>
      <c r="Y141" s="384"/>
      <c r="Z141" s="384"/>
      <c r="AA141" s="384"/>
      <c r="AB141" s="384"/>
      <c r="AC141" s="384"/>
      <c r="AD141" s="384"/>
      <c r="AE141" s="384"/>
      <c r="AF141" s="384"/>
      <c r="AG141" s="384"/>
      <c r="AH141" s="384"/>
      <c r="AI141" s="384"/>
      <c r="AJ141" s="384"/>
      <c r="AK141" s="385"/>
    </row>
    <row r="142" spans="2:37" x14ac:dyDescent="0.25">
      <c r="B142" s="74"/>
      <c r="C142" s="73"/>
      <c r="D142" s="238" t="s">
        <v>289</v>
      </c>
      <c r="E142" s="238"/>
      <c r="F142" s="238"/>
      <c r="G142" s="238"/>
      <c r="H142" s="238"/>
      <c r="I142" s="238"/>
      <c r="J142" s="238"/>
      <c r="K142" s="238"/>
      <c r="L142" s="238"/>
      <c r="M142" s="238"/>
      <c r="N142" s="238"/>
      <c r="O142" s="238"/>
      <c r="P142" s="238"/>
      <c r="Q142" s="238"/>
      <c r="R142" s="387"/>
      <c r="S142" s="245"/>
      <c r="T142" s="246"/>
      <c r="U142" s="246"/>
      <c r="V142" s="246"/>
      <c r="W142" s="247"/>
      <c r="X142" s="386" t="s">
        <v>197</v>
      </c>
      <c r="Y142" s="386"/>
      <c r="Z142" s="386"/>
      <c r="AA142" s="386"/>
      <c r="AB142" s="386"/>
      <c r="AC142" s="235"/>
      <c r="AD142" s="236"/>
      <c r="AE142" s="236"/>
      <c r="AF142" s="236"/>
      <c r="AG142" s="236"/>
      <c r="AH142" s="236"/>
      <c r="AI142" s="236"/>
      <c r="AJ142" s="236"/>
      <c r="AK142" s="237"/>
    </row>
    <row r="143" spans="2:37" x14ac:dyDescent="0.25">
      <c r="B143" s="74"/>
      <c r="C143" s="73"/>
      <c r="D143" s="127" t="s">
        <v>287</v>
      </c>
      <c r="E143" s="136"/>
      <c r="F143" s="136"/>
      <c r="G143" s="136"/>
      <c r="H143" s="136"/>
      <c r="I143" s="136"/>
      <c r="J143" s="136"/>
      <c r="K143" s="136"/>
      <c r="L143" s="136"/>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56"/>
    </row>
    <row r="144" spans="2:37" x14ac:dyDescent="0.25">
      <c r="B144" s="388"/>
      <c r="C144" s="389"/>
      <c r="D144" s="389"/>
      <c r="E144" s="389"/>
      <c r="F144" s="389"/>
      <c r="G144" s="389"/>
      <c r="H144" s="389"/>
      <c r="I144" s="389"/>
      <c r="J144" s="389"/>
      <c r="K144" s="389"/>
      <c r="L144" s="389"/>
      <c r="M144" s="389"/>
      <c r="N144" s="389"/>
      <c r="O144" s="389"/>
      <c r="P144" s="389"/>
      <c r="Q144" s="389"/>
      <c r="R144" s="389"/>
      <c r="S144" s="389"/>
      <c r="T144" s="389"/>
      <c r="U144" s="389"/>
      <c r="V144" s="389"/>
      <c r="W144" s="389"/>
      <c r="X144" s="389"/>
      <c r="Y144" s="389"/>
      <c r="Z144" s="389"/>
      <c r="AA144" s="389"/>
      <c r="AB144" s="389"/>
      <c r="AC144" s="389"/>
      <c r="AD144" s="389"/>
      <c r="AE144" s="389"/>
      <c r="AF144" s="389"/>
      <c r="AG144" s="389"/>
      <c r="AH144" s="389"/>
      <c r="AI144" s="389"/>
      <c r="AJ144" s="389"/>
      <c r="AK144" s="390"/>
    </row>
    <row r="145" spans="2:38" x14ac:dyDescent="0.25">
      <c r="B145" s="388"/>
      <c r="C145" s="389"/>
      <c r="D145" s="389"/>
      <c r="E145" s="389"/>
      <c r="F145" s="389"/>
      <c r="G145" s="389"/>
      <c r="H145" s="389"/>
      <c r="I145" s="389"/>
      <c r="J145" s="389"/>
      <c r="K145" s="389"/>
      <c r="L145" s="389"/>
      <c r="M145" s="389"/>
      <c r="N145" s="389"/>
      <c r="O145" s="389"/>
      <c r="P145" s="389"/>
      <c r="Q145" s="389"/>
      <c r="R145" s="389"/>
      <c r="S145" s="389"/>
      <c r="T145" s="389"/>
      <c r="U145" s="389"/>
      <c r="V145" s="389"/>
      <c r="W145" s="389"/>
      <c r="X145" s="389"/>
      <c r="Y145" s="389"/>
      <c r="Z145" s="389"/>
      <c r="AA145" s="389"/>
      <c r="AB145" s="389"/>
      <c r="AC145" s="389"/>
      <c r="AD145" s="389"/>
      <c r="AE145" s="389"/>
      <c r="AF145" s="389"/>
      <c r="AG145" s="389"/>
      <c r="AH145" s="389"/>
      <c r="AI145" s="389"/>
      <c r="AJ145" s="389"/>
      <c r="AK145" s="390"/>
    </row>
    <row r="146" spans="2:38" x14ac:dyDescent="0.25">
      <c r="B146" s="388"/>
      <c r="C146" s="389"/>
      <c r="D146" s="389"/>
      <c r="E146" s="389"/>
      <c r="F146" s="389"/>
      <c r="G146" s="389"/>
      <c r="H146" s="389"/>
      <c r="I146" s="389"/>
      <c r="J146" s="389"/>
      <c r="K146" s="389"/>
      <c r="L146" s="389"/>
      <c r="M146" s="389"/>
      <c r="N146" s="389"/>
      <c r="O146" s="389"/>
      <c r="P146" s="389"/>
      <c r="Q146" s="389"/>
      <c r="R146" s="389"/>
      <c r="S146" s="389"/>
      <c r="T146" s="389"/>
      <c r="U146" s="389"/>
      <c r="V146" s="389"/>
      <c r="W146" s="389"/>
      <c r="X146" s="389"/>
      <c r="Y146" s="389"/>
      <c r="Z146" s="389"/>
      <c r="AA146" s="389"/>
      <c r="AB146" s="389"/>
      <c r="AC146" s="389"/>
      <c r="AD146" s="389"/>
      <c r="AE146" s="389"/>
      <c r="AF146" s="389"/>
      <c r="AG146" s="389"/>
      <c r="AH146" s="389"/>
      <c r="AI146" s="389"/>
      <c r="AJ146" s="389"/>
      <c r="AK146" s="390"/>
    </row>
    <row r="147" spans="2:38" x14ac:dyDescent="0.25">
      <c r="B147" s="388"/>
      <c r="C147" s="389"/>
      <c r="D147" s="389"/>
      <c r="E147" s="389"/>
      <c r="F147" s="389"/>
      <c r="G147" s="389"/>
      <c r="H147" s="389"/>
      <c r="I147" s="389"/>
      <c r="J147" s="389"/>
      <c r="K147" s="389"/>
      <c r="L147" s="389"/>
      <c r="M147" s="389"/>
      <c r="N147" s="389"/>
      <c r="O147" s="389"/>
      <c r="P147" s="389"/>
      <c r="Q147" s="389"/>
      <c r="R147" s="389"/>
      <c r="S147" s="389"/>
      <c r="T147" s="389"/>
      <c r="U147" s="389"/>
      <c r="V147" s="389"/>
      <c r="W147" s="389"/>
      <c r="X147" s="389"/>
      <c r="Y147" s="389"/>
      <c r="Z147" s="389"/>
      <c r="AA147" s="389"/>
      <c r="AB147" s="389"/>
      <c r="AC147" s="389"/>
      <c r="AD147" s="389"/>
      <c r="AE147" s="389"/>
      <c r="AF147" s="389"/>
      <c r="AG147" s="389"/>
      <c r="AH147" s="389"/>
      <c r="AI147" s="389"/>
      <c r="AJ147" s="389"/>
      <c r="AK147" s="390"/>
    </row>
    <row r="148" spans="2:38" x14ac:dyDescent="0.25">
      <c r="B148" s="388"/>
      <c r="C148" s="389"/>
      <c r="D148" s="389"/>
      <c r="E148" s="389"/>
      <c r="F148" s="389"/>
      <c r="G148" s="389"/>
      <c r="H148" s="389"/>
      <c r="I148" s="389"/>
      <c r="J148" s="389"/>
      <c r="K148" s="389"/>
      <c r="L148" s="389"/>
      <c r="M148" s="389"/>
      <c r="N148" s="389"/>
      <c r="O148" s="389"/>
      <c r="P148" s="389"/>
      <c r="Q148" s="389"/>
      <c r="R148" s="389"/>
      <c r="S148" s="389"/>
      <c r="T148" s="389"/>
      <c r="U148" s="389"/>
      <c r="V148" s="389"/>
      <c r="W148" s="389"/>
      <c r="X148" s="389"/>
      <c r="Y148" s="389"/>
      <c r="Z148" s="389"/>
      <c r="AA148" s="389"/>
      <c r="AB148" s="389"/>
      <c r="AC148" s="389"/>
      <c r="AD148" s="389"/>
      <c r="AE148" s="389"/>
      <c r="AF148" s="389"/>
      <c r="AG148" s="389"/>
      <c r="AH148" s="389"/>
      <c r="AI148" s="389"/>
      <c r="AJ148" s="389"/>
      <c r="AK148" s="390"/>
    </row>
    <row r="149" spans="2:38" x14ac:dyDescent="0.25">
      <c r="B149" s="388"/>
      <c r="C149" s="389"/>
      <c r="D149" s="389"/>
      <c r="E149" s="389"/>
      <c r="F149" s="389"/>
      <c r="G149" s="389"/>
      <c r="H149" s="389"/>
      <c r="I149" s="389"/>
      <c r="J149" s="389"/>
      <c r="K149" s="389"/>
      <c r="L149" s="389"/>
      <c r="M149" s="389"/>
      <c r="N149" s="389"/>
      <c r="O149" s="389"/>
      <c r="P149" s="389"/>
      <c r="Q149" s="389"/>
      <c r="R149" s="389"/>
      <c r="S149" s="389"/>
      <c r="T149" s="389"/>
      <c r="U149" s="389"/>
      <c r="V149" s="389"/>
      <c r="W149" s="389"/>
      <c r="X149" s="389"/>
      <c r="Y149" s="389"/>
      <c r="Z149" s="389"/>
      <c r="AA149" s="389"/>
      <c r="AB149" s="389"/>
      <c r="AC149" s="389"/>
      <c r="AD149" s="389"/>
      <c r="AE149" s="389"/>
      <c r="AF149" s="389"/>
      <c r="AG149" s="389"/>
      <c r="AH149" s="389"/>
      <c r="AI149" s="389"/>
      <c r="AJ149" s="389"/>
      <c r="AK149" s="390"/>
    </row>
    <row r="150" spans="2:38" x14ac:dyDescent="0.25">
      <c r="B150" s="388"/>
      <c r="C150" s="389"/>
      <c r="D150" s="389"/>
      <c r="E150" s="389"/>
      <c r="F150" s="389"/>
      <c r="G150" s="389"/>
      <c r="H150" s="389"/>
      <c r="I150" s="389"/>
      <c r="J150" s="389"/>
      <c r="K150" s="389"/>
      <c r="L150" s="389"/>
      <c r="M150" s="389"/>
      <c r="N150" s="389"/>
      <c r="O150" s="389"/>
      <c r="P150" s="389"/>
      <c r="Q150" s="389"/>
      <c r="R150" s="389"/>
      <c r="S150" s="389"/>
      <c r="T150" s="389"/>
      <c r="U150" s="389"/>
      <c r="V150" s="389"/>
      <c r="W150" s="389"/>
      <c r="X150" s="389"/>
      <c r="Y150" s="389"/>
      <c r="Z150" s="389"/>
      <c r="AA150" s="389"/>
      <c r="AB150" s="389"/>
      <c r="AC150" s="389"/>
      <c r="AD150" s="389"/>
      <c r="AE150" s="389"/>
      <c r="AF150" s="389"/>
      <c r="AG150" s="389"/>
      <c r="AH150" s="389"/>
      <c r="AI150" s="389"/>
      <c r="AJ150" s="389"/>
      <c r="AK150" s="390"/>
    </row>
    <row r="151" spans="2:38" x14ac:dyDescent="0.25">
      <c r="B151" s="388"/>
      <c r="C151" s="389"/>
      <c r="D151" s="389"/>
      <c r="E151" s="389"/>
      <c r="F151" s="389"/>
      <c r="G151" s="389"/>
      <c r="H151" s="389"/>
      <c r="I151" s="389"/>
      <c r="J151" s="389"/>
      <c r="K151" s="389"/>
      <c r="L151" s="389"/>
      <c r="M151" s="389"/>
      <c r="N151" s="389"/>
      <c r="O151" s="389"/>
      <c r="P151" s="389"/>
      <c r="Q151" s="389"/>
      <c r="R151" s="389"/>
      <c r="S151" s="389"/>
      <c r="T151" s="389"/>
      <c r="U151" s="389"/>
      <c r="V151" s="389"/>
      <c r="W151" s="389"/>
      <c r="X151" s="389"/>
      <c r="Y151" s="389"/>
      <c r="Z151" s="389"/>
      <c r="AA151" s="389"/>
      <c r="AB151" s="389"/>
      <c r="AC151" s="389"/>
      <c r="AD151" s="389"/>
      <c r="AE151" s="389"/>
      <c r="AF151" s="389"/>
      <c r="AG151" s="389"/>
      <c r="AH151" s="389"/>
      <c r="AI151" s="389"/>
      <c r="AJ151" s="389"/>
      <c r="AK151" s="390"/>
    </row>
    <row r="152" spans="2:38" x14ac:dyDescent="0.25">
      <c r="B152" s="388"/>
      <c r="C152" s="389"/>
      <c r="D152" s="389"/>
      <c r="E152" s="389"/>
      <c r="F152" s="389"/>
      <c r="G152" s="389"/>
      <c r="H152" s="389"/>
      <c r="I152" s="389"/>
      <c r="J152" s="389"/>
      <c r="K152" s="389"/>
      <c r="L152" s="389"/>
      <c r="M152" s="389"/>
      <c r="N152" s="389"/>
      <c r="O152" s="389"/>
      <c r="P152" s="389"/>
      <c r="Q152" s="389"/>
      <c r="R152" s="389"/>
      <c r="S152" s="389"/>
      <c r="T152" s="389"/>
      <c r="U152" s="389"/>
      <c r="V152" s="389"/>
      <c r="W152" s="389"/>
      <c r="X152" s="389"/>
      <c r="Y152" s="389"/>
      <c r="Z152" s="389"/>
      <c r="AA152" s="389"/>
      <c r="AB152" s="389"/>
      <c r="AC152" s="389"/>
      <c r="AD152" s="389"/>
      <c r="AE152" s="389"/>
      <c r="AF152" s="389"/>
      <c r="AG152" s="389"/>
      <c r="AH152" s="389"/>
      <c r="AI152" s="389"/>
      <c r="AJ152" s="389"/>
      <c r="AK152" s="390"/>
    </row>
    <row r="153" spans="2:38" x14ac:dyDescent="0.25">
      <c r="B153" s="388"/>
      <c r="C153" s="389"/>
      <c r="D153" s="389"/>
      <c r="E153" s="389"/>
      <c r="F153" s="389"/>
      <c r="G153" s="389"/>
      <c r="H153" s="389"/>
      <c r="I153" s="389"/>
      <c r="J153" s="389"/>
      <c r="K153" s="389"/>
      <c r="L153" s="389"/>
      <c r="M153" s="389"/>
      <c r="N153" s="389"/>
      <c r="O153" s="389"/>
      <c r="P153" s="389"/>
      <c r="Q153" s="389"/>
      <c r="R153" s="389"/>
      <c r="S153" s="389"/>
      <c r="T153" s="389"/>
      <c r="U153" s="389"/>
      <c r="V153" s="389"/>
      <c r="W153" s="389"/>
      <c r="X153" s="389"/>
      <c r="Y153" s="389"/>
      <c r="Z153" s="389"/>
      <c r="AA153" s="389"/>
      <c r="AB153" s="389"/>
      <c r="AC153" s="389"/>
      <c r="AD153" s="389"/>
      <c r="AE153" s="389"/>
      <c r="AF153" s="389"/>
      <c r="AG153" s="389"/>
      <c r="AH153" s="389"/>
      <c r="AI153" s="389"/>
      <c r="AJ153" s="389"/>
      <c r="AK153" s="390"/>
    </row>
    <row r="154" spans="2:38" x14ac:dyDescent="0.25">
      <c r="B154" s="388"/>
      <c r="C154" s="389"/>
      <c r="D154" s="389"/>
      <c r="E154" s="389"/>
      <c r="F154" s="389"/>
      <c r="G154" s="389"/>
      <c r="H154" s="389"/>
      <c r="I154" s="389"/>
      <c r="J154" s="389"/>
      <c r="K154" s="389"/>
      <c r="L154" s="389"/>
      <c r="M154" s="389"/>
      <c r="N154" s="389"/>
      <c r="O154" s="389"/>
      <c r="P154" s="389"/>
      <c r="Q154" s="389"/>
      <c r="R154" s="389"/>
      <c r="S154" s="389"/>
      <c r="T154" s="389"/>
      <c r="U154" s="389"/>
      <c r="V154" s="389"/>
      <c r="W154" s="389"/>
      <c r="X154" s="389"/>
      <c r="Y154" s="389"/>
      <c r="Z154" s="389"/>
      <c r="AA154" s="389"/>
      <c r="AB154" s="389"/>
      <c r="AC154" s="389"/>
      <c r="AD154" s="389"/>
      <c r="AE154" s="389"/>
      <c r="AF154" s="389"/>
      <c r="AG154" s="389"/>
      <c r="AH154" s="389"/>
      <c r="AI154" s="389"/>
      <c r="AJ154" s="389"/>
      <c r="AK154" s="390"/>
    </row>
    <row r="155" spans="2:38" x14ac:dyDescent="0.25">
      <c r="B155" s="388"/>
      <c r="C155" s="389"/>
      <c r="D155" s="389"/>
      <c r="E155" s="389"/>
      <c r="F155" s="389"/>
      <c r="G155" s="389"/>
      <c r="H155" s="389"/>
      <c r="I155" s="389"/>
      <c r="J155" s="389"/>
      <c r="K155" s="389"/>
      <c r="L155" s="389"/>
      <c r="M155" s="389"/>
      <c r="N155" s="389"/>
      <c r="O155" s="389"/>
      <c r="P155" s="389"/>
      <c r="Q155" s="389"/>
      <c r="R155" s="389"/>
      <c r="S155" s="389"/>
      <c r="T155" s="389"/>
      <c r="U155" s="389"/>
      <c r="V155" s="389"/>
      <c r="W155" s="389"/>
      <c r="X155" s="389"/>
      <c r="Y155" s="389"/>
      <c r="Z155" s="389"/>
      <c r="AA155" s="389"/>
      <c r="AB155" s="389"/>
      <c r="AC155" s="389"/>
      <c r="AD155" s="389"/>
      <c r="AE155" s="389"/>
      <c r="AF155" s="389"/>
      <c r="AG155" s="389"/>
      <c r="AH155" s="389"/>
      <c r="AI155" s="389"/>
      <c r="AJ155" s="389"/>
      <c r="AK155" s="390"/>
    </row>
    <row r="156" spans="2:38" x14ac:dyDescent="0.25">
      <c r="B156" s="388"/>
      <c r="C156" s="389"/>
      <c r="D156" s="389"/>
      <c r="E156" s="389"/>
      <c r="F156" s="389"/>
      <c r="G156" s="389"/>
      <c r="H156" s="389"/>
      <c r="I156" s="389"/>
      <c r="J156" s="389"/>
      <c r="K156" s="389"/>
      <c r="L156" s="389"/>
      <c r="M156" s="389"/>
      <c r="N156" s="389"/>
      <c r="O156" s="389"/>
      <c r="P156" s="389"/>
      <c r="Q156" s="389"/>
      <c r="R156" s="389"/>
      <c r="S156" s="389"/>
      <c r="T156" s="389"/>
      <c r="U156" s="389"/>
      <c r="V156" s="389"/>
      <c r="W156" s="389"/>
      <c r="X156" s="389"/>
      <c r="Y156" s="389"/>
      <c r="Z156" s="389"/>
      <c r="AA156" s="389"/>
      <c r="AB156" s="389"/>
      <c r="AC156" s="389"/>
      <c r="AD156" s="389"/>
      <c r="AE156" s="389"/>
      <c r="AF156" s="389"/>
      <c r="AG156" s="389"/>
      <c r="AH156" s="389"/>
      <c r="AI156" s="389"/>
      <c r="AJ156" s="389"/>
      <c r="AK156" s="390"/>
    </row>
    <row r="157" spans="2:38" x14ac:dyDescent="0.25">
      <c r="B157" s="388"/>
      <c r="C157" s="389"/>
      <c r="D157" s="389"/>
      <c r="E157" s="389"/>
      <c r="F157" s="389"/>
      <c r="G157" s="389"/>
      <c r="H157" s="389"/>
      <c r="I157" s="389"/>
      <c r="J157" s="389"/>
      <c r="K157" s="389"/>
      <c r="L157" s="389"/>
      <c r="M157" s="389"/>
      <c r="N157" s="389"/>
      <c r="O157" s="389"/>
      <c r="P157" s="389"/>
      <c r="Q157" s="389"/>
      <c r="R157" s="389"/>
      <c r="S157" s="389"/>
      <c r="T157" s="389"/>
      <c r="U157" s="389"/>
      <c r="V157" s="389"/>
      <c r="W157" s="389"/>
      <c r="X157" s="389"/>
      <c r="Y157" s="389"/>
      <c r="Z157" s="389"/>
      <c r="AA157" s="389"/>
      <c r="AB157" s="389"/>
      <c r="AC157" s="389"/>
      <c r="AD157" s="389"/>
      <c r="AE157" s="389"/>
      <c r="AF157" s="389"/>
      <c r="AG157" s="389"/>
      <c r="AH157" s="389"/>
      <c r="AI157" s="389"/>
      <c r="AJ157" s="389"/>
      <c r="AK157" s="390"/>
    </row>
    <row r="158" spans="2:38" x14ac:dyDescent="0.25">
      <c r="B158" s="391"/>
      <c r="C158" s="392"/>
      <c r="D158" s="392"/>
      <c r="E158" s="392"/>
      <c r="F158" s="392"/>
      <c r="G158" s="392"/>
      <c r="H158" s="392"/>
      <c r="I158" s="392"/>
      <c r="J158" s="392"/>
      <c r="K158" s="392"/>
      <c r="L158" s="392"/>
      <c r="M158" s="392"/>
      <c r="N158" s="392"/>
      <c r="O158" s="392"/>
      <c r="P158" s="392"/>
      <c r="Q158" s="392"/>
      <c r="R158" s="392"/>
      <c r="S158" s="392"/>
      <c r="T158" s="392"/>
      <c r="U158" s="392"/>
      <c r="V158" s="392"/>
      <c r="W158" s="392"/>
      <c r="X158" s="392"/>
      <c r="Y158" s="392"/>
      <c r="Z158" s="392"/>
      <c r="AA158" s="392"/>
      <c r="AB158" s="392"/>
      <c r="AC158" s="392"/>
      <c r="AD158" s="392"/>
      <c r="AE158" s="392"/>
      <c r="AF158" s="392"/>
      <c r="AG158" s="392"/>
      <c r="AH158" s="392"/>
      <c r="AI158" s="392"/>
      <c r="AJ158" s="392"/>
      <c r="AK158" s="393"/>
    </row>
    <row r="159" spans="2:38" ht="5.25" customHeight="1" x14ac:dyDescent="0.25">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7"/>
    </row>
    <row r="160" spans="2:38" ht="20" x14ac:dyDescent="0.25">
      <c r="B160" s="403" t="s">
        <v>9</v>
      </c>
      <c r="C160" s="404"/>
      <c r="D160" s="400" t="s">
        <v>183</v>
      </c>
      <c r="E160" s="401"/>
      <c r="F160" s="401"/>
      <c r="G160" s="401"/>
      <c r="H160" s="401"/>
      <c r="I160" s="401"/>
      <c r="J160" s="401"/>
      <c r="K160" s="401"/>
      <c r="L160" s="401"/>
      <c r="M160" s="401"/>
      <c r="N160" s="401"/>
      <c r="O160" s="401"/>
      <c r="P160" s="401"/>
      <c r="Q160" s="401"/>
      <c r="R160" s="401"/>
      <c r="S160" s="401"/>
      <c r="T160" s="401"/>
      <c r="U160" s="401"/>
      <c r="V160" s="401"/>
      <c r="W160" s="401"/>
      <c r="X160" s="401"/>
      <c r="Y160" s="401"/>
      <c r="Z160" s="401"/>
      <c r="AA160" s="401"/>
      <c r="AB160" s="401"/>
      <c r="AC160" s="401"/>
      <c r="AD160" s="401"/>
      <c r="AE160" s="401"/>
      <c r="AF160" s="401"/>
      <c r="AG160" s="401"/>
      <c r="AH160" s="401"/>
      <c r="AI160" s="401"/>
      <c r="AJ160" s="401"/>
      <c r="AK160" s="402"/>
    </row>
    <row r="161" spans="2:38" ht="12.75" customHeight="1" x14ac:dyDescent="0.25">
      <c r="B161" s="280" t="s">
        <v>309</v>
      </c>
      <c r="C161" s="281"/>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81"/>
      <c r="AE161" s="281"/>
      <c r="AF161" s="281"/>
      <c r="AG161" s="281"/>
      <c r="AH161" s="281"/>
      <c r="AI161" s="281"/>
      <c r="AJ161" s="281"/>
      <c r="AK161" s="282"/>
      <c r="AL161" s="76"/>
    </row>
    <row r="162" spans="2:38" x14ac:dyDescent="0.25">
      <c r="B162" s="45">
        <v>23</v>
      </c>
      <c r="C162" s="331" t="s">
        <v>310</v>
      </c>
      <c r="D162" s="332"/>
      <c r="E162" s="332"/>
      <c r="F162" s="332"/>
      <c r="G162" s="332"/>
      <c r="H162" s="332"/>
      <c r="I162" s="332"/>
      <c r="J162" s="332"/>
      <c r="K162" s="332"/>
      <c r="L162" s="332"/>
      <c r="M162" s="332"/>
      <c r="N162" s="332"/>
      <c r="O162" s="332"/>
      <c r="P162" s="332"/>
      <c r="Q162" s="332"/>
      <c r="R162" s="332"/>
      <c r="S162" s="332"/>
      <c r="T162" s="332"/>
      <c r="U162" s="332"/>
      <c r="V162" s="332"/>
      <c r="W162" s="332"/>
      <c r="X162" s="332"/>
      <c r="Y162" s="332"/>
      <c r="Z162" s="332"/>
      <c r="AA162" s="332"/>
      <c r="AB162" s="332"/>
      <c r="AC162" s="332"/>
      <c r="AD162" s="332"/>
      <c r="AE162" s="332"/>
      <c r="AF162" s="283"/>
      <c r="AG162" s="283"/>
      <c r="AH162" s="283"/>
      <c r="AI162" s="283"/>
      <c r="AJ162" s="283"/>
      <c r="AK162" s="284"/>
      <c r="AL162" s="7"/>
    </row>
    <row r="163" spans="2:38" x14ac:dyDescent="0.25">
      <c r="B163" s="45">
        <v>24</v>
      </c>
      <c r="C163" s="285" t="s">
        <v>182</v>
      </c>
      <c r="D163" s="286"/>
      <c r="E163" s="286"/>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c r="AJ163" s="286"/>
      <c r="AK163" s="287"/>
    </row>
    <row r="164" spans="2:38" x14ac:dyDescent="0.25">
      <c r="B164" s="10"/>
      <c r="C164" s="294" t="s">
        <v>184</v>
      </c>
      <c r="D164" s="294"/>
      <c r="E164" s="294"/>
      <c r="F164" s="294"/>
      <c r="G164" s="294"/>
      <c r="H164" s="294"/>
      <c r="I164" s="294"/>
      <c r="J164" s="294"/>
      <c r="K164" s="294"/>
      <c r="L164" s="294"/>
      <c r="M164" s="294"/>
      <c r="N164" s="294"/>
      <c r="O164" s="294"/>
      <c r="P164" s="294"/>
      <c r="Q164" s="294"/>
      <c r="R164" s="294"/>
      <c r="S164" s="294"/>
      <c r="T164" s="294"/>
      <c r="U164" s="294"/>
      <c r="V164" s="294"/>
      <c r="W164" s="294"/>
      <c r="X164" s="294"/>
      <c r="Y164" s="294"/>
      <c r="Z164" s="294"/>
      <c r="AA164" s="294"/>
      <c r="AB164" s="294"/>
      <c r="AC164" s="294"/>
      <c r="AD164" s="294"/>
      <c r="AE164" s="294"/>
      <c r="AF164" s="288"/>
      <c r="AG164" s="289"/>
      <c r="AH164" s="289"/>
      <c r="AI164" s="289"/>
      <c r="AJ164" s="289"/>
      <c r="AK164" s="290"/>
    </row>
    <row r="165" spans="2:38" x14ac:dyDescent="0.25">
      <c r="B165" s="10"/>
      <c r="C165" s="294" t="s">
        <v>185</v>
      </c>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294"/>
      <c r="AE165" s="294"/>
      <c r="AF165" s="291">
        <f>U11</f>
        <v>0</v>
      </c>
      <c r="AG165" s="292"/>
      <c r="AH165" s="292"/>
      <c r="AI165" s="292"/>
      <c r="AJ165" s="292"/>
      <c r="AK165" s="293"/>
    </row>
    <row r="166" spans="2:38" x14ac:dyDescent="0.25">
      <c r="B166" s="45">
        <v>25</v>
      </c>
      <c r="C166" s="285" t="s">
        <v>186</v>
      </c>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c r="AJ166" s="286"/>
      <c r="AK166" s="287"/>
      <c r="AL166" s="131"/>
    </row>
    <row r="167" spans="2:38" x14ac:dyDescent="0.25">
      <c r="B167" s="101"/>
      <c r="C167" s="231" t="s">
        <v>187</v>
      </c>
      <c r="D167" s="231"/>
      <c r="E167" s="231"/>
      <c r="F167" s="231"/>
      <c r="G167" s="231"/>
      <c r="H167" s="231"/>
      <c r="I167" s="231"/>
      <c r="J167" s="231"/>
      <c r="K167" s="231"/>
      <c r="L167" s="231"/>
      <c r="M167" s="231"/>
      <c r="N167" s="231"/>
      <c r="O167" s="231"/>
      <c r="P167" s="231"/>
      <c r="Q167" s="231"/>
      <c r="R167" s="231"/>
      <c r="S167" s="231"/>
      <c r="T167" s="231"/>
      <c r="U167" s="231"/>
      <c r="V167" s="231"/>
      <c r="W167" s="231"/>
      <c r="X167" s="231"/>
      <c r="Y167" s="231"/>
      <c r="Z167" s="231"/>
      <c r="AA167" s="231"/>
      <c r="AB167" s="231"/>
      <c r="AC167" s="231"/>
      <c r="AD167" s="231"/>
      <c r="AE167" s="231"/>
      <c r="AF167" s="231"/>
      <c r="AG167" s="231"/>
      <c r="AH167" s="231"/>
      <c r="AI167" s="231"/>
      <c r="AJ167" s="231"/>
      <c r="AK167" s="295"/>
      <c r="AL167" s="131"/>
    </row>
    <row r="168" spans="2:38" x14ac:dyDescent="0.25">
      <c r="B168" s="341"/>
      <c r="C168" s="223"/>
      <c r="D168" s="223"/>
      <c r="E168" s="223"/>
      <c r="F168" s="223"/>
      <c r="G168" s="223"/>
      <c r="H168" s="223"/>
      <c r="I168" s="223"/>
      <c r="J168" s="223"/>
      <c r="K168" s="223"/>
      <c r="L168" s="223"/>
      <c r="M168" s="223"/>
      <c r="N168" s="223"/>
      <c r="O168" s="223"/>
      <c r="P168" s="223"/>
      <c r="Q168" s="223"/>
      <c r="R168" s="223"/>
      <c r="S168" s="223"/>
      <c r="T168" s="223"/>
      <c r="U168" s="223"/>
      <c r="V168" s="223"/>
      <c r="W168" s="223"/>
      <c r="X168" s="223"/>
      <c r="Y168" s="223"/>
      <c r="Z168" s="223"/>
      <c r="AA168" s="223"/>
      <c r="AB168" s="223"/>
      <c r="AC168" s="223"/>
      <c r="AD168" s="223"/>
      <c r="AE168" s="223"/>
      <c r="AF168" s="223"/>
      <c r="AG168" s="223"/>
      <c r="AH168" s="223"/>
      <c r="AI168" s="223"/>
      <c r="AJ168" s="223"/>
      <c r="AK168" s="224"/>
      <c r="AL168" s="131"/>
    </row>
    <row r="169" spans="2:38" x14ac:dyDescent="0.25">
      <c r="B169" s="341"/>
      <c r="C169" s="223"/>
      <c r="D169" s="223"/>
      <c r="E169" s="223"/>
      <c r="F169" s="223"/>
      <c r="G169" s="223"/>
      <c r="H169" s="223"/>
      <c r="I169" s="223"/>
      <c r="J169" s="223"/>
      <c r="K169" s="223"/>
      <c r="L169" s="223"/>
      <c r="M169" s="223"/>
      <c r="N169" s="223"/>
      <c r="O169" s="223"/>
      <c r="P169" s="223"/>
      <c r="Q169" s="223"/>
      <c r="R169" s="223"/>
      <c r="S169" s="223"/>
      <c r="T169" s="223"/>
      <c r="U169" s="223"/>
      <c r="V169" s="223"/>
      <c r="W169" s="223"/>
      <c r="X169" s="223"/>
      <c r="Y169" s="223"/>
      <c r="Z169" s="223"/>
      <c r="AA169" s="223"/>
      <c r="AB169" s="223"/>
      <c r="AC169" s="223"/>
      <c r="AD169" s="223"/>
      <c r="AE169" s="223"/>
      <c r="AF169" s="223"/>
      <c r="AG169" s="223"/>
      <c r="AH169" s="223"/>
      <c r="AI169" s="223"/>
      <c r="AJ169" s="223"/>
      <c r="AK169" s="224"/>
      <c r="AL169" s="131"/>
    </row>
    <row r="170" spans="2:38" x14ac:dyDescent="0.25">
      <c r="B170" s="341"/>
      <c r="C170" s="223"/>
      <c r="D170" s="223"/>
      <c r="E170" s="223"/>
      <c r="F170" s="223"/>
      <c r="G170" s="223"/>
      <c r="H170" s="223"/>
      <c r="I170" s="223"/>
      <c r="J170" s="223"/>
      <c r="K170" s="223"/>
      <c r="L170" s="223"/>
      <c r="M170" s="223"/>
      <c r="N170" s="223"/>
      <c r="O170" s="223"/>
      <c r="P170" s="223"/>
      <c r="Q170" s="223"/>
      <c r="R170" s="223"/>
      <c r="S170" s="223"/>
      <c r="T170" s="223"/>
      <c r="U170" s="223"/>
      <c r="V170" s="223"/>
      <c r="W170" s="223"/>
      <c r="X170" s="223"/>
      <c r="Y170" s="223"/>
      <c r="Z170" s="223"/>
      <c r="AA170" s="223"/>
      <c r="AB170" s="223"/>
      <c r="AC170" s="223"/>
      <c r="AD170" s="223"/>
      <c r="AE170" s="223"/>
      <c r="AF170" s="223"/>
      <c r="AG170" s="223"/>
      <c r="AH170" s="223"/>
      <c r="AI170" s="223"/>
      <c r="AJ170" s="223"/>
      <c r="AK170" s="224"/>
      <c r="AL170" s="131"/>
    </row>
    <row r="171" spans="2:38" x14ac:dyDescent="0.25">
      <c r="B171" s="341"/>
      <c r="C171" s="223"/>
      <c r="D171" s="223"/>
      <c r="E171" s="223"/>
      <c r="F171" s="223"/>
      <c r="G171" s="223"/>
      <c r="H171" s="223"/>
      <c r="I171" s="223"/>
      <c r="J171" s="223"/>
      <c r="K171" s="223"/>
      <c r="L171" s="223"/>
      <c r="M171" s="223"/>
      <c r="N171" s="223"/>
      <c r="O171" s="223"/>
      <c r="P171" s="223"/>
      <c r="Q171" s="223"/>
      <c r="R171" s="223"/>
      <c r="S171" s="223"/>
      <c r="T171" s="223"/>
      <c r="U171" s="223"/>
      <c r="V171" s="223"/>
      <c r="W171" s="223"/>
      <c r="X171" s="223"/>
      <c r="Y171" s="223"/>
      <c r="Z171" s="223"/>
      <c r="AA171" s="223"/>
      <c r="AB171" s="223"/>
      <c r="AC171" s="223"/>
      <c r="AD171" s="223"/>
      <c r="AE171" s="223"/>
      <c r="AF171" s="223"/>
      <c r="AG171" s="223"/>
      <c r="AH171" s="223"/>
      <c r="AI171" s="223"/>
      <c r="AJ171" s="223"/>
      <c r="AK171" s="224"/>
      <c r="AL171" s="131"/>
    </row>
    <row r="172" spans="2:38" x14ac:dyDescent="0.25">
      <c r="B172" s="341"/>
      <c r="C172" s="223"/>
      <c r="D172" s="223"/>
      <c r="E172" s="223"/>
      <c r="F172" s="223"/>
      <c r="G172" s="223"/>
      <c r="H172" s="223"/>
      <c r="I172" s="223"/>
      <c r="J172" s="223"/>
      <c r="K172" s="223"/>
      <c r="L172" s="223"/>
      <c r="M172" s="223"/>
      <c r="N172" s="223"/>
      <c r="O172" s="223"/>
      <c r="P172" s="223"/>
      <c r="Q172" s="223"/>
      <c r="R172" s="223"/>
      <c r="S172" s="223"/>
      <c r="T172" s="223"/>
      <c r="U172" s="223"/>
      <c r="V172" s="223"/>
      <c r="W172" s="223"/>
      <c r="X172" s="223"/>
      <c r="Y172" s="223"/>
      <c r="Z172" s="223"/>
      <c r="AA172" s="223"/>
      <c r="AB172" s="223"/>
      <c r="AC172" s="223"/>
      <c r="AD172" s="223"/>
      <c r="AE172" s="223"/>
      <c r="AF172" s="223"/>
      <c r="AG172" s="223"/>
      <c r="AH172" s="223"/>
      <c r="AI172" s="223"/>
      <c r="AJ172" s="223"/>
      <c r="AK172" s="224"/>
      <c r="AL172" s="131"/>
    </row>
    <row r="173" spans="2:38" x14ac:dyDescent="0.25">
      <c r="B173" s="341"/>
      <c r="C173" s="223"/>
      <c r="D173" s="223"/>
      <c r="E173" s="223"/>
      <c r="F173" s="223"/>
      <c r="G173" s="223"/>
      <c r="H173" s="223"/>
      <c r="I173" s="223"/>
      <c r="J173" s="223"/>
      <c r="K173" s="223"/>
      <c r="L173" s="223"/>
      <c r="M173" s="223"/>
      <c r="N173" s="223"/>
      <c r="O173" s="223"/>
      <c r="P173" s="223"/>
      <c r="Q173" s="223"/>
      <c r="R173" s="223"/>
      <c r="S173" s="223"/>
      <c r="T173" s="223"/>
      <c r="U173" s="223"/>
      <c r="V173" s="223"/>
      <c r="W173" s="223"/>
      <c r="X173" s="223"/>
      <c r="Y173" s="223"/>
      <c r="Z173" s="223"/>
      <c r="AA173" s="223"/>
      <c r="AB173" s="223"/>
      <c r="AC173" s="223"/>
      <c r="AD173" s="223"/>
      <c r="AE173" s="223"/>
      <c r="AF173" s="223"/>
      <c r="AG173" s="223"/>
      <c r="AH173" s="223"/>
      <c r="AI173" s="223"/>
      <c r="AJ173" s="223"/>
      <c r="AK173" s="224"/>
      <c r="AL173" s="131"/>
    </row>
    <row r="174" spans="2:38" x14ac:dyDescent="0.25">
      <c r="B174" s="341"/>
      <c r="C174" s="223"/>
      <c r="D174" s="223"/>
      <c r="E174" s="223"/>
      <c r="F174" s="223"/>
      <c r="G174" s="223"/>
      <c r="H174" s="223"/>
      <c r="I174" s="223"/>
      <c r="J174" s="223"/>
      <c r="K174" s="223"/>
      <c r="L174" s="223"/>
      <c r="M174" s="223"/>
      <c r="N174" s="223"/>
      <c r="O174" s="223"/>
      <c r="P174" s="223"/>
      <c r="Q174" s="223"/>
      <c r="R174" s="223"/>
      <c r="S174" s="223"/>
      <c r="T174" s="223"/>
      <c r="U174" s="223"/>
      <c r="V174" s="223"/>
      <c r="W174" s="223"/>
      <c r="X174" s="223"/>
      <c r="Y174" s="223"/>
      <c r="Z174" s="223"/>
      <c r="AA174" s="223"/>
      <c r="AB174" s="223"/>
      <c r="AC174" s="223"/>
      <c r="AD174" s="223"/>
      <c r="AE174" s="223"/>
      <c r="AF174" s="223"/>
      <c r="AG174" s="223"/>
      <c r="AH174" s="223"/>
      <c r="AI174" s="223"/>
      <c r="AJ174" s="223"/>
      <c r="AK174" s="224"/>
      <c r="AL174" s="131"/>
    </row>
    <row r="175" spans="2:38" x14ac:dyDescent="0.25">
      <c r="B175" s="341"/>
      <c r="C175" s="223"/>
      <c r="D175" s="223"/>
      <c r="E175" s="223"/>
      <c r="F175" s="223"/>
      <c r="G175" s="223"/>
      <c r="H175" s="223"/>
      <c r="I175" s="223"/>
      <c r="J175" s="223"/>
      <c r="K175" s="223"/>
      <c r="L175" s="223"/>
      <c r="M175" s="223"/>
      <c r="N175" s="223"/>
      <c r="O175" s="223"/>
      <c r="P175" s="223"/>
      <c r="Q175" s="223"/>
      <c r="R175" s="223"/>
      <c r="S175" s="223"/>
      <c r="T175" s="223"/>
      <c r="U175" s="223"/>
      <c r="V175" s="223"/>
      <c r="W175" s="223"/>
      <c r="X175" s="223"/>
      <c r="Y175" s="223"/>
      <c r="Z175" s="223"/>
      <c r="AA175" s="223"/>
      <c r="AB175" s="223"/>
      <c r="AC175" s="223"/>
      <c r="AD175" s="223"/>
      <c r="AE175" s="223"/>
      <c r="AF175" s="223"/>
      <c r="AG175" s="223"/>
      <c r="AH175" s="223"/>
      <c r="AI175" s="223"/>
      <c r="AJ175" s="223"/>
      <c r="AK175" s="224"/>
      <c r="AL175" s="131"/>
    </row>
    <row r="176" spans="2:38" x14ac:dyDescent="0.25">
      <c r="B176" s="11"/>
      <c r="C176" s="231" t="s">
        <v>311</v>
      </c>
      <c r="D176" s="231"/>
      <c r="E176" s="231"/>
      <c r="F176" s="231"/>
      <c r="G176" s="231"/>
      <c r="H176" s="231"/>
      <c r="I176" s="231"/>
      <c r="J176" s="231"/>
      <c r="K176" s="231"/>
      <c r="L176" s="231"/>
      <c r="M176" s="231"/>
      <c r="N176" s="231"/>
      <c r="O176" s="231"/>
      <c r="P176" s="231"/>
      <c r="Q176" s="231"/>
      <c r="R176" s="231"/>
      <c r="S176" s="231"/>
      <c r="T176" s="231"/>
      <c r="U176" s="231"/>
      <c r="V176" s="231"/>
      <c r="W176" s="231"/>
      <c r="X176" s="231"/>
      <c r="Y176" s="231"/>
      <c r="Z176" s="231"/>
      <c r="AA176" s="231"/>
      <c r="AB176" s="231"/>
      <c r="AC176" s="231"/>
      <c r="AD176" s="231"/>
      <c r="AE176" s="231"/>
      <c r="AF176" s="231"/>
      <c r="AG176" s="231"/>
      <c r="AH176" s="231"/>
      <c r="AI176" s="231"/>
      <c r="AJ176" s="231"/>
      <c r="AK176" s="295"/>
      <c r="AL176" s="131"/>
    </row>
    <row r="177" spans="2:38" x14ac:dyDescent="0.25">
      <c r="B177" s="341"/>
      <c r="C177" s="223"/>
      <c r="D177" s="223"/>
      <c r="E177" s="223"/>
      <c r="F177" s="223"/>
      <c r="G177" s="223"/>
      <c r="H177" s="223"/>
      <c r="I177" s="223"/>
      <c r="J177" s="223"/>
      <c r="K177" s="223"/>
      <c r="L177" s="223"/>
      <c r="M177" s="223"/>
      <c r="N177" s="223"/>
      <c r="O177" s="223"/>
      <c r="P177" s="223"/>
      <c r="Q177" s="223"/>
      <c r="R177" s="223"/>
      <c r="S177" s="223"/>
      <c r="T177" s="223"/>
      <c r="U177" s="223"/>
      <c r="V177" s="223"/>
      <c r="W177" s="223"/>
      <c r="X177" s="223"/>
      <c r="Y177" s="223"/>
      <c r="Z177" s="223"/>
      <c r="AA177" s="223"/>
      <c r="AB177" s="223"/>
      <c r="AC177" s="223"/>
      <c r="AD177" s="223"/>
      <c r="AE177" s="223"/>
      <c r="AF177" s="223"/>
      <c r="AG177" s="223"/>
      <c r="AH177" s="223"/>
      <c r="AI177" s="223"/>
      <c r="AJ177" s="223"/>
      <c r="AK177" s="224"/>
      <c r="AL177" s="131"/>
    </row>
    <row r="178" spans="2:38" x14ac:dyDescent="0.25">
      <c r="B178" s="341"/>
      <c r="C178" s="223"/>
      <c r="D178" s="223"/>
      <c r="E178" s="223"/>
      <c r="F178" s="223"/>
      <c r="G178" s="223"/>
      <c r="H178" s="223"/>
      <c r="I178" s="223"/>
      <c r="J178" s="223"/>
      <c r="K178" s="223"/>
      <c r="L178" s="223"/>
      <c r="M178" s="223"/>
      <c r="N178" s="223"/>
      <c r="O178" s="223"/>
      <c r="P178" s="223"/>
      <c r="Q178" s="223"/>
      <c r="R178" s="223"/>
      <c r="S178" s="223"/>
      <c r="T178" s="223"/>
      <c r="U178" s="223"/>
      <c r="V178" s="223"/>
      <c r="W178" s="223"/>
      <c r="X178" s="223"/>
      <c r="Y178" s="223"/>
      <c r="Z178" s="223"/>
      <c r="AA178" s="223"/>
      <c r="AB178" s="223"/>
      <c r="AC178" s="223"/>
      <c r="AD178" s="223"/>
      <c r="AE178" s="223"/>
      <c r="AF178" s="223"/>
      <c r="AG178" s="223"/>
      <c r="AH178" s="223"/>
      <c r="AI178" s="223"/>
      <c r="AJ178" s="223"/>
      <c r="AK178" s="224"/>
      <c r="AL178" s="131"/>
    </row>
    <row r="179" spans="2:38" x14ac:dyDescent="0.25">
      <c r="B179" s="341"/>
      <c r="C179" s="223"/>
      <c r="D179" s="223"/>
      <c r="E179" s="223"/>
      <c r="F179" s="223"/>
      <c r="G179" s="223"/>
      <c r="H179" s="223"/>
      <c r="I179" s="223"/>
      <c r="J179" s="223"/>
      <c r="K179" s="223"/>
      <c r="L179" s="223"/>
      <c r="M179" s="223"/>
      <c r="N179" s="223"/>
      <c r="O179" s="223"/>
      <c r="P179" s="223"/>
      <c r="Q179" s="223"/>
      <c r="R179" s="223"/>
      <c r="S179" s="223"/>
      <c r="T179" s="223"/>
      <c r="U179" s="223"/>
      <c r="V179" s="223"/>
      <c r="W179" s="223"/>
      <c r="X179" s="223"/>
      <c r="Y179" s="223"/>
      <c r="Z179" s="223"/>
      <c r="AA179" s="223"/>
      <c r="AB179" s="223"/>
      <c r="AC179" s="223"/>
      <c r="AD179" s="223"/>
      <c r="AE179" s="223"/>
      <c r="AF179" s="223"/>
      <c r="AG179" s="223"/>
      <c r="AH179" s="223"/>
      <c r="AI179" s="223"/>
      <c r="AJ179" s="223"/>
      <c r="AK179" s="224"/>
      <c r="AL179" s="131"/>
    </row>
    <row r="180" spans="2:38" x14ac:dyDescent="0.25">
      <c r="B180" s="341"/>
      <c r="C180" s="223"/>
      <c r="D180" s="223"/>
      <c r="E180" s="223"/>
      <c r="F180" s="223"/>
      <c r="G180" s="223"/>
      <c r="H180" s="223"/>
      <c r="I180" s="223"/>
      <c r="J180" s="223"/>
      <c r="K180" s="223"/>
      <c r="L180" s="223"/>
      <c r="M180" s="223"/>
      <c r="N180" s="223"/>
      <c r="O180" s="223"/>
      <c r="P180" s="223"/>
      <c r="Q180" s="223"/>
      <c r="R180" s="223"/>
      <c r="S180" s="223"/>
      <c r="T180" s="223"/>
      <c r="U180" s="223"/>
      <c r="V180" s="223"/>
      <c r="W180" s="223"/>
      <c r="X180" s="223"/>
      <c r="Y180" s="223"/>
      <c r="Z180" s="223"/>
      <c r="AA180" s="223"/>
      <c r="AB180" s="223"/>
      <c r="AC180" s="223"/>
      <c r="AD180" s="223"/>
      <c r="AE180" s="223"/>
      <c r="AF180" s="223"/>
      <c r="AG180" s="223"/>
      <c r="AH180" s="223"/>
      <c r="AI180" s="223"/>
      <c r="AJ180" s="223"/>
      <c r="AK180" s="224"/>
      <c r="AL180" s="2"/>
    </row>
    <row r="181" spans="2:38" x14ac:dyDescent="0.25">
      <c r="B181" s="341"/>
      <c r="C181" s="223"/>
      <c r="D181" s="223"/>
      <c r="E181" s="223"/>
      <c r="F181" s="223"/>
      <c r="G181" s="223"/>
      <c r="H181" s="223"/>
      <c r="I181" s="223"/>
      <c r="J181" s="223"/>
      <c r="K181" s="223"/>
      <c r="L181" s="223"/>
      <c r="M181" s="223"/>
      <c r="N181" s="223"/>
      <c r="O181" s="223"/>
      <c r="P181" s="223"/>
      <c r="Q181" s="223"/>
      <c r="R181" s="223"/>
      <c r="S181" s="223"/>
      <c r="T181" s="223"/>
      <c r="U181" s="223"/>
      <c r="V181" s="223"/>
      <c r="W181" s="223"/>
      <c r="X181" s="223"/>
      <c r="Y181" s="223"/>
      <c r="Z181" s="223"/>
      <c r="AA181" s="223"/>
      <c r="AB181" s="223"/>
      <c r="AC181" s="223"/>
      <c r="AD181" s="223"/>
      <c r="AE181" s="223"/>
      <c r="AF181" s="223"/>
      <c r="AG181" s="223"/>
      <c r="AH181" s="223"/>
      <c r="AI181" s="223"/>
      <c r="AJ181" s="223"/>
      <c r="AK181" s="224"/>
      <c r="AL181" s="2"/>
    </row>
    <row r="182" spans="2:38" x14ac:dyDescent="0.25">
      <c r="B182" s="341"/>
      <c r="C182" s="223"/>
      <c r="D182" s="223"/>
      <c r="E182" s="223"/>
      <c r="F182" s="223"/>
      <c r="G182" s="223"/>
      <c r="H182" s="223"/>
      <c r="I182" s="223"/>
      <c r="J182" s="223"/>
      <c r="K182" s="223"/>
      <c r="L182" s="223"/>
      <c r="M182" s="223"/>
      <c r="N182" s="223"/>
      <c r="O182" s="223"/>
      <c r="P182" s="223"/>
      <c r="Q182" s="223"/>
      <c r="R182" s="223"/>
      <c r="S182" s="223"/>
      <c r="T182" s="223"/>
      <c r="U182" s="223"/>
      <c r="V182" s="223"/>
      <c r="W182" s="223"/>
      <c r="X182" s="223"/>
      <c r="Y182" s="223"/>
      <c r="Z182" s="223"/>
      <c r="AA182" s="223"/>
      <c r="AB182" s="223"/>
      <c r="AC182" s="223"/>
      <c r="AD182" s="223"/>
      <c r="AE182" s="223"/>
      <c r="AF182" s="223"/>
      <c r="AG182" s="223"/>
      <c r="AH182" s="223"/>
      <c r="AI182" s="223"/>
      <c r="AJ182" s="223"/>
      <c r="AK182" s="224"/>
      <c r="AL182" s="2"/>
    </row>
    <row r="183" spans="2:38" x14ac:dyDescent="0.25">
      <c r="B183" s="341"/>
      <c r="C183" s="223"/>
      <c r="D183" s="223"/>
      <c r="E183" s="223"/>
      <c r="F183" s="223"/>
      <c r="G183" s="223"/>
      <c r="H183" s="223"/>
      <c r="I183" s="223"/>
      <c r="J183" s="223"/>
      <c r="K183" s="223"/>
      <c r="L183" s="223"/>
      <c r="M183" s="223"/>
      <c r="N183" s="223"/>
      <c r="O183" s="223"/>
      <c r="P183" s="223"/>
      <c r="Q183" s="223"/>
      <c r="R183" s="223"/>
      <c r="S183" s="223"/>
      <c r="T183" s="223"/>
      <c r="U183" s="223"/>
      <c r="V183" s="223"/>
      <c r="W183" s="223"/>
      <c r="X183" s="223"/>
      <c r="Y183" s="223"/>
      <c r="Z183" s="223"/>
      <c r="AA183" s="223"/>
      <c r="AB183" s="223"/>
      <c r="AC183" s="223"/>
      <c r="AD183" s="223"/>
      <c r="AE183" s="223"/>
      <c r="AF183" s="223"/>
      <c r="AG183" s="223"/>
      <c r="AH183" s="223"/>
      <c r="AI183" s="223"/>
      <c r="AJ183" s="223"/>
      <c r="AK183" s="224"/>
      <c r="AL183" s="2"/>
    </row>
    <row r="184" spans="2:38" x14ac:dyDescent="0.25">
      <c r="B184" s="342"/>
      <c r="C184" s="226"/>
      <c r="D184" s="226"/>
      <c r="E184" s="226"/>
      <c r="F184" s="226"/>
      <c r="G184" s="226"/>
      <c r="H184" s="226"/>
      <c r="I184" s="226"/>
      <c r="J184" s="226"/>
      <c r="K184" s="226"/>
      <c r="L184" s="226"/>
      <c r="M184" s="226"/>
      <c r="N184" s="226"/>
      <c r="O184" s="226"/>
      <c r="P184" s="226"/>
      <c r="Q184" s="226"/>
      <c r="R184" s="226"/>
      <c r="S184" s="226"/>
      <c r="T184" s="226"/>
      <c r="U184" s="226"/>
      <c r="V184" s="226"/>
      <c r="W184" s="226"/>
      <c r="X184" s="226"/>
      <c r="Y184" s="226"/>
      <c r="Z184" s="226"/>
      <c r="AA184" s="226"/>
      <c r="AB184" s="226"/>
      <c r="AC184" s="226"/>
      <c r="AD184" s="226"/>
      <c r="AE184" s="226"/>
      <c r="AF184" s="226"/>
      <c r="AG184" s="226"/>
      <c r="AH184" s="226"/>
      <c r="AI184" s="226"/>
      <c r="AJ184" s="226"/>
      <c r="AK184" s="227"/>
      <c r="AL184" s="2"/>
    </row>
    <row r="185" spans="2:38" x14ac:dyDescent="0.25">
      <c r="B185" s="79">
        <v>26</v>
      </c>
      <c r="C185" s="285" t="s">
        <v>188</v>
      </c>
      <c r="D185" s="286"/>
      <c r="E185" s="286"/>
      <c r="F185" s="286"/>
      <c r="G185" s="286"/>
      <c r="H185" s="286"/>
      <c r="I185" s="286"/>
      <c r="J185" s="286"/>
      <c r="K185" s="286"/>
      <c r="L185" s="286"/>
      <c r="M185" s="286"/>
      <c r="N185" s="286"/>
      <c r="O185" s="286"/>
      <c r="P185" s="405" t="s">
        <v>189</v>
      </c>
      <c r="Q185" s="405"/>
      <c r="R185" s="405"/>
      <c r="S185" s="405"/>
      <c r="T185" s="405"/>
      <c r="U185" s="405"/>
      <c r="V185" s="405"/>
      <c r="W185" s="405"/>
      <c r="X185" s="405"/>
      <c r="Y185" s="405"/>
      <c r="Z185" s="405"/>
      <c r="AA185" s="405"/>
      <c r="AB185" s="405"/>
      <c r="AC185" s="405"/>
      <c r="AD185" s="405"/>
      <c r="AE185" s="405"/>
      <c r="AF185" s="283"/>
      <c r="AG185" s="283"/>
      <c r="AH185" s="283"/>
      <c r="AI185" s="283"/>
      <c r="AJ185" s="283"/>
      <c r="AK185" s="284"/>
      <c r="AL185" s="2"/>
    </row>
    <row r="186" spans="2:38" x14ac:dyDescent="0.25">
      <c r="B186" s="45">
        <v>27</v>
      </c>
      <c r="C186" s="285" t="s">
        <v>191</v>
      </c>
      <c r="D186" s="286"/>
      <c r="E186" s="286"/>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c r="AJ186" s="286"/>
      <c r="AK186" s="287"/>
      <c r="AL186" s="2"/>
    </row>
    <row r="187" spans="2:38" x14ac:dyDescent="0.25">
      <c r="B187" s="10"/>
      <c r="C187" s="396" t="s">
        <v>291</v>
      </c>
      <c r="D187" s="396"/>
      <c r="E187" s="396"/>
      <c r="F187" s="396"/>
      <c r="G187" s="396"/>
      <c r="H187" s="396"/>
      <c r="I187" s="396"/>
      <c r="J187" s="396"/>
      <c r="K187" s="396"/>
      <c r="L187" s="396"/>
      <c r="M187" s="396"/>
      <c r="N187" s="396"/>
      <c r="O187" s="396"/>
      <c r="P187" s="396"/>
      <c r="Q187" s="396"/>
      <c r="R187" s="396"/>
      <c r="S187" s="396"/>
      <c r="T187" s="396"/>
      <c r="U187" s="396"/>
      <c r="V187" s="396"/>
      <c r="W187" s="396"/>
      <c r="X187" s="396"/>
      <c r="Y187" s="396"/>
      <c r="Z187" s="396"/>
      <c r="AA187" s="396"/>
      <c r="AB187" s="396"/>
      <c r="AC187" s="396"/>
      <c r="AD187" s="396"/>
      <c r="AE187" s="396"/>
      <c r="AF187" s="397" t="str">
        <f>IF(Q80="","",Q80)</f>
        <v/>
      </c>
      <c r="AG187" s="398"/>
      <c r="AH187" s="399"/>
      <c r="AI187" s="312" t="s">
        <v>192</v>
      </c>
      <c r="AJ187" s="313"/>
      <c r="AK187" s="314"/>
      <c r="AL187" s="2"/>
    </row>
    <row r="188" spans="2:38" x14ac:dyDescent="0.25">
      <c r="B188" s="394" t="s">
        <v>190</v>
      </c>
      <c r="C188" s="395"/>
      <c r="D188" s="395"/>
      <c r="E188" s="395"/>
      <c r="F188" s="395"/>
      <c r="G188" s="395"/>
      <c r="H188" s="395"/>
      <c r="I188" s="395"/>
      <c r="J188" s="395"/>
      <c r="K188" s="395"/>
      <c r="L188" s="395"/>
      <c r="M188" s="395"/>
      <c r="N188" s="395"/>
      <c r="O188" s="395"/>
      <c r="P188" s="395"/>
      <c r="Q188" s="395"/>
      <c r="R188" s="395"/>
      <c r="S188" s="395"/>
      <c r="T188" s="395"/>
      <c r="U188" s="395"/>
      <c r="V188" s="395"/>
      <c r="W188" s="395"/>
      <c r="X188" s="395"/>
      <c r="Y188" s="395"/>
      <c r="Z188" s="395"/>
      <c r="AA188" s="395"/>
      <c r="AB188" s="395"/>
      <c r="AC188" s="395"/>
      <c r="AD188" s="395"/>
      <c r="AE188" s="395"/>
      <c r="AF188" s="306"/>
      <c r="AG188" s="307"/>
      <c r="AH188" s="308"/>
      <c r="AI188" s="309" t="str">
        <f>IFERROR(AF188/AF187,"")</f>
        <v/>
      </c>
      <c r="AJ188" s="310"/>
      <c r="AK188" s="311"/>
      <c r="AL188" s="2"/>
    </row>
    <row r="189" spans="2:38" x14ac:dyDescent="0.25">
      <c r="B189" s="45">
        <v>28</v>
      </c>
      <c r="C189" s="285" t="s">
        <v>233</v>
      </c>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c r="AJ189" s="286"/>
      <c r="AK189" s="287"/>
      <c r="AL189" s="140"/>
    </row>
    <row r="190" spans="2:38" x14ac:dyDescent="0.25">
      <c r="B190" s="10"/>
      <c r="C190" s="396" t="s">
        <v>291</v>
      </c>
      <c r="D190" s="396"/>
      <c r="E190" s="396"/>
      <c r="F190" s="396"/>
      <c r="G190" s="396"/>
      <c r="H190" s="396"/>
      <c r="I190" s="396"/>
      <c r="J190" s="396"/>
      <c r="K190" s="396"/>
      <c r="L190" s="396"/>
      <c r="M190" s="396"/>
      <c r="N190" s="396"/>
      <c r="O190" s="396"/>
      <c r="P190" s="396"/>
      <c r="Q190" s="396"/>
      <c r="R190" s="396"/>
      <c r="S190" s="396"/>
      <c r="T190" s="396"/>
      <c r="U190" s="396"/>
      <c r="V190" s="396"/>
      <c r="W190" s="396"/>
      <c r="X190" s="396"/>
      <c r="Y190" s="396"/>
      <c r="Z190" s="396"/>
      <c r="AA190" s="396"/>
      <c r="AB190" s="396"/>
      <c r="AC190" s="396"/>
      <c r="AD190" s="396"/>
      <c r="AE190" s="396"/>
      <c r="AF190" s="397" t="str">
        <f>Q80</f>
        <v/>
      </c>
      <c r="AG190" s="398"/>
      <c r="AH190" s="399"/>
      <c r="AI190" s="312" t="s">
        <v>192</v>
      </c>
      <c r="AJ190" s="313"/>
      <c r="AK190" s="314"/>
      <c r="AL190" s="2"/>
    </row>
    <row r="191" spans="2:38" x14ac:dyDescent="0.25">
      <c r="B191" s="303" t="s">
        <v>221</v>
      </c>
      <c r="C191" s="304"/>
      <c r="D191" s="304"/>
      <c r="E191" s="304"/>
      <c r="F191" s="304"/>
      <c r="G191" s="304"/>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5"/>
      <c r="AF191" s="306"/>
      <c r="AG191" s="307"/>
      <c r="AH191" s="308"/>
      <c r="AI191" s="309" t="str">
        <f>IFERROR(AF191/AF190,"")</f>
        <v/>
      </c>
      <c r="AJ191" s="310"/>
      <c r="AK191" s="311"/>
      <c r="AL191" s="140"/>
    </row>
    <row r="192" spans="2:38" x14ac:dyDescent="0.25">
      <c r="B192" s="45">
        <v>29</v>
      </c>
      <c r="C192" s="285" t="s">
        <v>275</v>
      </c>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c r="AJ192" s="286"/>
      <c r="AK192" s="287"/>
      <c r="AL192" s="2"/>
    </row>
    <row r="193" spans="2:38" x14ac:dyDescent="0.25">
      <c r="B193" s="24"/>
      <c r="C193" s="294" t="s">
        <v>211</v>
      </c>
      <c r="D193" s="294"/>
      <c r="E193" s="294"/>
      <c r="F193" s="294"/>
      <c r="G193" s="294"/>
      <c r="H193" s="294"/>
      <c r="I193" s="294"/>
      <c r="J193" s="294"/>
      <c r="K193" s="294"/>
      <c r="L193" s="294"/>
      <c r="M193" s="294"/>
      <c r="N193" s="294"/>
      <c r="O193" s="294"/>
      <c r="P193" s="294"/>
      <c r="Q193" s="294"/>
      <c r="R193" s="294"/>
      <c r="S193" s="294"/>
      <c r="T193" s="294"/>
      <c r="U193" s="294"/>
      <c r="V193" s="294"/>
      <c r="W193" s="294"/>
      <c r="X193" s="294"/>
      <c r="Y193" s="294"/>
      <c r="Z193" s="294"/>
      <c r="AA193" s="294"/>
      <c r="AB193" s="294"/>
      <c r="AC193" s="294"/>
      <c r="AD193" s="294"/>
      <c r="AE193" s="294"/>
      <c r="AF193" s="296" t="str">
        <f>IFERROR('Ficha 4. ESTIMACIÓN SUBV'!Y318/'Ficha 2. DATOS ACTUACIONES RHB'!O151,"")</f>
        <v/>
      </c>
      <c r="AG193" s="297"/>
      <c r="AH193" s="297"/>
      <c r="AI193" s="297"/>
      <c r="AJ193" s="297"/>
      <c r="AK193" s="298"/>
      <c r="AL193" s="140"/>
    </row>
    <row r="194" spans="2:38" x14ac:dyDescent="0.25">
      <c r="B194" s="24"/>
      <c r="C194" s="294" t="s">
        <v>212</v>
      </c>
      <c r="D194" s="294"/>
      <c r="E194" s="294"/>
      <c r="F194" s="294"/>
      <c r="G194" s="294"/>
      <c r="H194" s="294"/>
      <c r="I194" s="294"/>
      <c r="J194" s="294"/>
      <c r="K194" s="294"/>
      <c r="L194" s="294"/>
      <c r="M194" s="294"/>
      <c r="N194" s="294"/>
      <c r="O194" s="294"/>
      <c r="P194" s="294"/>
      <c r="Q194" s="294"/>
      <c r="R194" s="294"/>
      <c r="S194" s="294"/>
      <c r="T194" s="294"/>
      <c r="U194" s="294"/>
      <c r="V194" s="294"/>
      <c r="W194" s="294"/>
      <c r="X194" s="294"/>
      <c r="Y194" s="294"/>
      <c r="Z194" s="294"/>
      <c r="AA194" s="294"/>
      <c r="AB194" s="294"/>
      <c r="AC194" s="294"/>
      <c r="AD194" s="294"/>
      <c r="AE194" s="294"/>
      <c r="AF194" s="296" t="str">
        <f>IFERROR('Ficha 4. ESTIMACIÓN SUBV'!Y319/'Ficha 2. DATOS ACTUACIONES RHB'!O152,"")</f>
        <v/>
      </c>
      <c r="AG194" s="297"/>
      <c r="AH194" s="297"/>
      <c r="AI194" s="297"/>
      <c r="AJ194" s="297"/>
      <c r="AK194" s="298"/>
      <c r="AL194" s="2"/>
    </row>
    <row r="195" spans="2:38" x14ac:dyDescent="0.25">
      <c r="B195" s="132"/>
      <c r="C195" s="299" t="s">
        <v>213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300" t="str">
        <f>IFERROR('Ficha 4. ESTIMACIÓN SUBV'!Y320/'Ficha 2. DATOS ACTUACIONES RHB'!O153,"")</f>
        <v/>
      </c>
      <c r="AG195" s="301"/>
      <c r="AH195" s="301"/>
      <c r="AI195" s="301"/>
      <c r="AJ195" s="301"/>
      <c r="AK195" s="302"/>
      <c r="AL195" s="2"/>
    </row>
    <row r="196" spans="2:38" x14ac:dyDescent="0.25">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row>
    <row r="197" spans="2:38" ht="20" x14ac:dyDescent="0.25">
      <c r="B197" s="263" t="s">
        <v>20</v>
      </c>
      <c r="C197" s="264"/>
      <c r="D197" s="265" t="s">
        <v>193</v>
      </c>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7"/>
    </row>
    <row r="198" spans="2:38" ht="6" customHeight="1" x14ac:dyDescent="0.25">
      <c r="B198" s="141"/>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c r="AA198" s="142"/>
      <c r="AB198" s="142"/>
      <c r="AC198" s="142"/>
      <c r="AD198" s="142"/>
      <c r="AE198" s="142"/>
      <c r="AF198" s="142"/>
      <c r="AG198" s="142"/>
      <c r="AH198" s="142"/>
      <c r="AI198" s="142"/>
      <c r="AJ198" s="142"/>
      <c r="AK198" s="143"/>
    </row>
    <row r="199" spans="2:38" x14ac:dyDescent="0.25">
      <c r="B199" s="456" t="s">
        <v>312</v>
      </c>
      <c r="C199" s="457"/>
      <c r="D199" s="457"/>
      <c r="E199" s="457"/>
      <c r="F199" s="457"/>
      <c r="G199" s="457"/>
      <c r="H199" s="457"/>
      <c r="I199" s="457"/>
      <c r="J199" s="457"/>
      <c r="K199" s="457"/>
      <c r="L199" s="457"/>
      <c r="M199" s="457"/>
      <c r="N199" s="457"/>
      <c r="O199" s="457"/>
      <c r="P199" s="457"/>
      <c r="Q199" s="457"/>
      <c r="R199" s="457"/>
      <c r="S199" s="457"/>
      <c r="T199" s="457"/>
      <c r="U199" s="457"/>
      <c r="V199" s="457"/>
      <c r="W199" s="457"/>
      <c r="X199" s="457"/>
      <c r="Y199" s="457"/>
      <c r="Z199" s="457"/>
      <c r="AA199" s="457"/>
      <c r="AB199" s="457"/>
      <c r="AC199" s="457"/>
      <c r="AD199" s="457"/>
      <c r="AE199" s="457"/>
      <c r="AF199" s="457"/>
      <c r="AG199" s="457"/>
      <c r="AH199" s="457"/>
      <c r="AI199" s="457"/>
      <c r="AJ199" s="457"/>
      <c r="AK199" s="458"/>
    </row>
    <row r="200" spans="2:38" x14ac:dyDescent="0.25">
      <c r="B200" s="456"/>
      <c r="C200" s="457"/>
      <c r="D200" s="457"/>
      <c r="E200" s="457"/>
      <c r="F200" s="457"/>
      <c r="G200" s="457"/>
      <c r="H200" s="457"/>
      <c r="I200" s="457"/>
      <c r="J200" s="457"/>
      <c r="K200" s="457"/>
      <c r="L200" s="457"/>
      <c r="M200" s="457"/>
      <c r="N200" s="457"/>
      <c r="O200" s="457"/>
      <c r="P200" s="457"/>
      <c r="Q200" s="457"/>
      <c r="R200" s="457"/>
      <c r="S200" s="457"/>
      <c r="T200" s="457"/>
      <c r="U200" s="457"/>
      <c r="V200" s="457"/>
      <c r="W200" s="457"/>
      <c r="X200" s="457"/>
      <c r="Y200" s="457"/>
      <c r="Z200" s="457"/>
      <c r="AA200" s="457"/>
      <c r="AB200" s="457"/>
      <c r="AC200" s="457"/>
      <c r="AD200" s="457"/>
      <c r="AE200" s="457"/>
      <c r="AF200" s="457"/>
      <c r="AG200" s="457"/>
      <c r="AH200" s="457"/>
      <c r="AI200" s="457"/>
      <c r="AJ200" s="457"/>
      <c r="AK200" s="458"/>
    </row>
    <row r="201" spans="2:38" x14ac:dyDescent="0.25">
      <c r="B201" s="456"/>
      <c r="C201" s="457"/>
      <c r="D201" s="457"/>
      <c r="E201" s="457"/>
      <c r="F201" s="457"/>
      <c r="G201" s="457"/>
      <c r="H201" s="457"/>
      <c r="I201" s="457"/>
      <c r="J201" s="457"/>
      <c r="K201" s="457"/>
      <c r="L201" s="457"/>
      <c r="M201" s="457"/>
      <c r="N201" s="457"/>
      <c r="O201" s="457"/>
      <c r="P201" s="457"/>
      <c r="Q201" s="457"/>
      <c r="R201" s="457"/>
      <c r="S201" s="457"/>
      <c r="T201" s="457"/>
      <c r="U201" s="457"/>
      <c r="V201" s="457"/>
      <c r="W201" s="457"/>
      <c r="X201" s="457"/>
      <c r="Y201" s="457"/>
      <c r="Z201" s="457"/>
      <c r="AA201" s="457"/>
      <c r="AB201" s="457"/>
      <c r="AC201" s="457"/>
      <c r="AD201" s="457"/>
      <c r="AE201" s="457"/>
      <c r="AF201" s="457"/>
      <c r="AG201" s="457"/>
      <c r="AH201" s="457"/>
      <c r="AI201" s="457"/>
      <c r="AJ201" s="457"/>
      <c r="AK201" s="458"/>
    </row>
    <row r="202" spans="2:38" ht="12.75" customHeight="1" x14ac:dyDescent="0.25">
      <c r="B202" s="468" t="s">
        <v>313</v>
      </c>
      <c r="C202" s="469"/>
      <c r="D202" s="469"/>
      <c r="E202" s="469"/>
      <c r="F202" s="469"/>
      <c r="G202" s="469"/>
      <c r="H202" s="469"/>
      <c r="I202" s="469"/>
      <c r="J202" s="469"/>
      <c r="K202" s="469"/>
      <c r="L202" s="469"/>
      <c r="M202" s="469"/>
      <c r="N202" s="469"/>
      <c r="O202" s="469"/>
      <c r="P202" s="469"/>
      <c r="Q202" s="469"/>
      <c r="R202" s="469"/>
      <c r="S202" s="469"/>
      <c r="T202" s="469"/>
      <c r="U202" s="469"/>
      <c r="V202" s="469"/>
      <c r="W202" s="469"/>
      <c r="X202" s="469"/>
      <c r="Y202" s="469"/>
      <c r="Z202" s="469"/>
      <c r="AA202" s="469"/>
      <c r="AB202" s="469"/>
      <c r="AC202" s="469"/>
      <c r="AD202" s="469"/>
      <c r="AE202" s="469"/>
      <c r="AF202" s="469"/>
      <c r="AG202" s="469"/>
      <c r="AH202" s="470"/>
      <c r="AI202" s="459" t="s">
        <v>198</v>
      </c>
      <c r="AJ202" s="460"/>
      <c r="AK202" s="461"/>
    </row>
    <row r="203" spans="2:38" x14ac:dyDescent="0.25">
      <c r="B203" s="471"/>
      <c r="C203" s="472"/>
      <c r="D203" s="472"/>
      <c r="E203" s="472"/>
      <c r="F203" s="472"/>
      <c r="G203" s="472"/>
      <c r="H203" s="472"/>
      <c r="I203" s="472"/>
      <c r="J203" s="472"/>
      <c r="K203" s="472"/>
      <c r="L203" s="472"/>
      <c r="M203" s="472"/>
      <c r="N203" s="472"/>
      <c r="O203" s="472"/>
      <c r="P203" s="472"/>
      <c r="Q203" s="472"/>
      <c r="R203" s="472"/>
      <c r="S203" s="472"/>
      <c r="T203" s="472"/>
      <c r="U203" s="472"/>
      <c r="V203" s="472"/>
      <c r="W203" s="472"/>
      <c r="X203" s="472"/>
      <c r="Y203" s="472"/>
      <c r="Z203" s="472"/>
      <c r="AA203" s="472"/>
      <c r="AB203" s="472"/>
      <c r="AC203" s="472"/>
      <c r="AD203" s="472"/>
      <c r="AE203" s="472"/>
      <c r="AF203" s="472"/>
      <c r="AG203" s="472"/>
      <c r="AH203" s="473"/>
      <c r="AI203" s="462"/>
      <c r="AJ203" s="463"/>
      <c r="AK203" s="464"/>
    </row>
    <row r="204" spans="2:38" x14ac:dyDescent="0.25">
      <c r="B204" s="144" t="s">
        <v>199</v>
      </c>
      <c r="C204" s="320" t="s">
        <v>204</v>
      </c>
      <c r="D204" s="320"/>
      <c r="E204" s="320"/>
      <c r="F204" s="320"/>
      <c r="G204" s="320"/>
      <c r="H204" s="320"/>
      <c r="I204" s="320"/>
      <c r="J204" s="320"/>
      <c r="K204" s="320"/>
      <c r="L204" s="320"/>
      <c r="M204" s="320"/>
      <c r="N204" s="320"/>
      <c r="O204" s="320"/>
      <c r="P204" s="320"/>
      <c r="Q204" s="320"/>
      <c r="R204" s="320"/>
      <c r="S204" s="320"/>
      <c r="T204" s="320"/>
      <c r="U204" s="320"/>
      <c r="V204" s="320"/>
      <c r="W204" s="320"/>
      <c r="X204" s="320"/>
      <c r="Y204" s="320"/>
      <c r="Z204" s="320"/>
      <c r="AA204" s="320"/>
      <c r="AB204" s="320"/>
      <c r="AC204" s="320"/>
      <c r="AD204" s="320"/>
      <c r="AE204" s="320"/>
      <c r="AF204" s="320"/>
      <c r="AG204" s="320"/>
      <c r="AH204" s="320"/>
      <c r="AI204" s="320"/>
      <c r="AJ204" s="441"/>
      <c r="AK204" s="442"/>
      <c r="AL204" s="149"/>
    </row>
    <row r="205" spans="2:38" x14ac:dyDescent="0.25">
      <c r="B205" s="144" t="s">
        <v>199</v>
      </c>
      <c r="C205" s="440" t="s">
        <v>276</v>
      </c>
      <c r="D205" s="440"/>
      <c r="E205" s="440"/>
      <c r="F205" s="440"/>
      <c r="G205" s="440"/>
      <c r="H205" s="440"/>
      <c r="I205" s="440"/>
      <c r="J205" s="440"/>
      <c r="K205" s="440"/>
      <c r="L205" s="440"/>
      <c r="M205" s="440"/>
      <c r="N205" s="440"/>
      <c r="O205" s="440"/>
      <c r="P205" s="440"/>
      <c r="Q205" s="440"/>
      <c r="R205" s="440"/>
      <c r="S205" s="440"/>
      <c r="T205" s="440"/>
      <c r="U205" s="440"/>
      <c r="V205" s="440"/>
      <c r="W205" s="440"/>
      <c r="X205" s="440"/>
      <c r="Y205" s="440"/>
      <c r="Z205" s="440"/>
      <c r="AA205" s="440"/>
      <c r="AB205" s="440"/>
      <c r="AC205" s="440"/>
      <c r="AD205" s="440"/>
      <c r="AE205" s="440"/>
      <c r="AF205" s="440"/>
      <c r="AG205" s="440"/>
      <c r="AH205" s="440"/>
      <c r="AI205" s="440"/>
      <c r="AJ205" s="441"/>
      <c r="AK205" s="442"/>
    </row>
    <row r="206" spans="2:38" x14ac:dyDescent="0.25">
      <c r="B206" s="145" t="s">
        <v>199</v>
      </c>
      <c r="C206" s="241" t="s">
        <v>277</v>
      </c>
      <c r="D206" s="241"/>
      <c r="E206" s="241"/>
      <c r="F206" s="241"/>
      <c r="G206" s="241"/>
      <c r="H206" s="241"/>
      <c r="I206" s="241"/>
      <c r="J206" s="241"/>
      <c r="K206" s="241"/>
      <c r="L206" s="241"/>
      <c r="M206" s="241"/>
      <c r="N206" s="241"/>
      <c r="O206" s="241"/>
      <c r="P206" s="241"/>
      <c r="Q206" s="241"/>
      <c r="R206" s="241"/>
      <c r="S206" s="241"/>
      <c r="T206" s="241"/>
      <c r="U206" s="241"/>
      <c r="V206" s="241"/>
      <c r="W206" s="241"/>
      <c r="X206" s="241"/>
      <c r="Y206" s="241"/>
      <c r="Z206" s="241"/>
      <c r="AA206" s="241"/>
      <c r="AB206" s="241"/>
      <c r="AC206" s="241"/>
      <c r="AD206" s="241"/>
      <c r="AE206" s="241"/>
      <c r="AF206" s="241"/>
      <c r="AG206" s="241"/>
      <c r="AH206" s="241"/>
      <c r="AI206" s="465"/>
      <c r="AJ206" s="430"/>
      <c r="AK206" s="431"/>
    </row>
    <row r="207" spans="2:38" x14ac:dyDescent="0.25">
      <c r="B207" s="128"/>
      <c r="C207" s="139" t="s">
        <v>205</v>
      </c>
      <c r="D207" s="434" t="s">
        <v>278</v>
      </c>
      <c r="E207" s="434"/>
      <c r="F207" s="434"/>
      <c r="G207" s="434"/>
      <c r="H207" s="434"/>
      <c r="I207" s="434"/>
      <c r="J207" s="434"/>
      <c r="K207" s="434"/>
      <c r="L207" s="434"/>
      <c r="M207" s="434"/>
      <c r="N207" s="434"/>
      <c r="O207" s="434"/>
      <c r="P207" s="434"/>
      <c r="Q207" s="434"/>
      <c r="R207" s="434"/>
      <c r="S207" s="434"/>
      <c r="T207" s="434"/>
      <c r="U207" s="434"/>
      <c r="V207" s="434"/>
      <c r="W207" s="434"/>
      <c r="X207" s="434"/>
      <c r="Y207" s="434"/>
      <c r="Z207" s="434"/>
      <c r="AA207" s="434"/>
      <c r="AB207" s="434"/>
      <c r="AC207" s="434"/>
      <c r="AD207" s="434"/>
      <c r="AE207" s="434"/>
      <c r="AF207" s="434"/>
      <c r="AG207" s="434"/>
      <c r="AH207" s="434"/>
      <c r="AI207" s="435"/>
      <c r="AJ207" s="432"/>
      <c r="AK207" s="433"/>
    </row>
    <row r="208" spans="2:38" x14ac:dyDescent="0.25">
      <c r="B208" s="128"/>
      <c r="C208" s="139" t="s">
        <v>205</v>
      </c>
      <c r="D208" s="466" t="s">
        <v>314</v>
      </c>
      <c r="E208" s="466"/>
      <c r="F208" s="466"/>
      <c r="G208" s="466"/>
      <c r="H208" s="466"/>
      <c r="I208" s="466"/>
      <c r="J208" s="466"/>
      <c r="K208" s="466"/>
      <c r="L208" s="466"/>
      <c r="M208" s="466"/>
      <c r="N208" s="466"/>
      <c r="O208" s="466"/>
      <c r="P208" s="466"/>
      <c r="Q208" s="466"/>
      <c r="R208" s="466"/>
      <c r="S208" s="466"/>
      <c r="T208" s="466"/>
      <c r="U208" s="466"/>
      <c r="V208" s="466"/>
      <c r="W208" s="466"/>
      <c r="X208" s="466"/>
      <c r="Y208" s="466"/>
      <c r="Z208" s="466"/>
      <c r="AA208" s="466"/>
      <c r="AB208" s="466"/>
      <c r="AC208" s="466"/>
      <c r="AD208" s="466"/>
      <c r="AE208" s="466"/>
      <c r="AF208" s="466"/>
      <c r="AG208" s="466"/>
      <c r="AH208" s="466"/>
      <c r="AI208" s="467"/>
      <c r="AJ208" s="432"/>
      <c r="AK208" s="433"/>
    </row>
    <row r="209" spans="2:37" x14ac:dyDescent="0.25">
      <c r="B209" s="128"/>
      <c r="C209" s="139" t="s">
        <v>205</v>
      </c>
      <c r="D209" s="434" t="s">
        <v>102</v>
      </c>
      <c r="E209" s="434"/>
      <c r="F209" s="434"/>
      <c r="G209" s="434"/>
      <c r="H209" s="434"/>
      <c r="I209" s="434"/>
      <c r="J209" s="434"/>
      <c r="K209" s="434"/>
      <c r="L209" s="434"/>
      <c r="M209" s="434"/>
      <c r="N209" s="434"/>
      <c r="O209" s="434"/>
      <c r="P209" s="434"/>
      <c r="Q209" s="434"/>
      <c r="R209" s="434"/>
      <c r="S209" s="434"/>
      <c r="T209" s="434"/>
      <c r="U209" s="434"/>
      <c r="V209" s="434"/>
      <c r="W209" s="434"/>
      <c r="X209" s="434"/>
      <c r="Y209" s="434"/>
      <c r="Z209" s="434"/>
      <c r="AA209" s="434"/>
      <c r="AB209" s="434"/>
      <c r="AC209" s="434"/>
      <c r="AD209" s="434"/>
      <c r="AE209" s="434"/>
      <c r="AF209" s="434"/>
      <c r="AG209" s="434"/>
      <c r="AH209" s="434"/>
      <c r="AI209" s="435"/>
      <c r="AJ209" s="432"/>
      <c r="AK209" s="433"/>
    </row>
    <row r="210" spans="2:37" x14ac:dyDescent="0.25">
      <c r="B210" s="146"/>
      <c r="C210" s="139" t="s">
        <v>205</v>
      </c>
      <c r="D210" s="443" t="s">
        <v>27</v>
      </c>
      <c r="E210" s="443"/>
      <c r="F210" s="443"/>
      <c r="G210" s="443"/>
      <c r="H210" s="443"/>
      <c r="I210" s="443"/>
      <c r="J210" s="443"/>
      <c r="K210" s="443"/>
      <c r="L210" s="443"/>
      <c r="M210" s="443"/>
      <c r="N210" s="443"/>
      <c r="O210" s="443"/>
      <c r="P210" s="443"/>
      <c r="Q210" s="443"/>
      <c r="R210" s="443"/>
      <c r="S210" s="443"/>
      <c r="T210" s="443"/>
      <c r="U210" s="443"/>
      <c r="V210" s="443"/>
      <c r="W210" s="443"/>
      <c r="X210" s="443"/>
      <c r="Y210" s="443"/>
      <c r="Z210" s="443"/>
      <c r="AA210" s="443"/>
      <c r="AB210" s="443"/>
      <c r="AC210" s="443"/>
      <c r="AD210" s="443"/>
      <c r="AE210" s="443"/>
      <c r="AF210" s="443"/>
      <c r="AG210" s="443"/>
      <c r="AH210" s="443"/>
      <c r="AI210" s="444"/>
      <c r="AJ210" s="474"/>
      <c r="AK210" s="475"/>
    </row>
    <row r="211" spans="2:37" x14ac:dyDescent="0.25">
      <c r="B211" s="144" t="s">
        <v>199</v>
      </c>
      <c r="C211" s="445" t="s">
        <v>279</v>
      </c>
      <c r="D211" s="446"/>
      <c r="E211" s="446"/>
      <c r="F211" s="446"/>
      <c r="G211" s="446"/>
      <c r="H211" s="446"/>
      <c r="I211" s="446"/>
      <c r="J211" s="446"/>
      <c r="K211" s="446"/>
      <c r="L211" s="446"/>
      <c r="M211" s="446"/>
      <c r="N211" s="446"/>
      <c r="O211" s="446"/>
      <c r="P211" s="446"/>
      <c r="Q211" s="446"/>
      <c r="R211" s="446"/>
      <c r="S211" s="446"/>
      <c r="T211" s="446"/>
      <c r="U211" s="446"/>
      <c r="V211" s="446"/>
      <c r="W211" s="446"/>
      <c r="X211" s="446"/>
      <c r="Y211" s="446"/>
      <c r="Z211" s="446"/>
      <c r="AA211" s="446"/>
      <c r="AB211" s="446"/>
      <c r="AC211" s="446"/>
      <c r="AD211" s="446"/>
      <c r="AE211" s="446"/>
      <c r="AF211" s="446"/>
      <c r="AG211" s="446"/>
      <c r="AH211" s="446"/>
      <c r="AI211" s="446"/>
      <c r="AJ211" s="441"/>
      <c r="AK211" s="442"/>
    </row>
    <row r="212" spans="2:37" x14ac:dyDescent="0.25">
      <c r="B212" s="144" t="s">
        <v>199</v>
      </c>
      <c r="C212" s="320" t="s">
        <v>200</v>
      </c>
      <c r="D212" s="320"/>
      <c r="E212" s="320"/>
      <c r="F212" s="320"/>
      <c r="G212" s="320"/>
      <c r="H212" s="320"/>
      <c r="I212" s="320"/>
      <c r="J212" s="320"/>
      <c r="K212" s="320"/>
      <c r="L212" s="320"/>
      <c r="M212" s="320"/>
      <c r="N212" s="320"/>
      <c r="O212" s="320"/>
      <c r="P212" s="320"/>
      <c r="Q212" s="320"/>
      <c r="R212" s="320"/>
      <c r="S212" s="320"/>
      <c r="T212" s="320"/>
      <c r="U212" s="320"/>
      <c r="V212" s="320"/>
      <c r="W212" s="320"/>
      <c r="X212" s="320"/>
      <c r="Y212" s="320"/>
      <c r="Z212" s="320"/>
      <c r="AA212" s="320"/>
      <c r="AB212" s="320"/>
      <c r="AC212" s="320"/>
      <c r="AD212" s="320"/>
      <c r="AE212" s="320"/>
      <c r="AF212" s="320"/>
      <c r="AG212" s="320"/>
      <c r="AH212" s="320"/>
      <c r="AI212" s="445"/>
      <c r="AJ212" s="441"/>
      <c r="AK212" s="442"/>
    </row>
    <row r="213" spans="2:37" x14ac:dyDescent="0.25">
      <c r="B213" s="144" t="s">
        <v>199</v>
      </c>
      <c r="C213" s="445" t="s">
        <v>280</v>
      </c>
      <c r="D213" s="446"/>
      <c r="E213" s="446"/>
      <c r="F213" s="446"/>
      <c r="G213" s="446"/>
      <c r="H213" s="446"/>
      <c r="I213" s="446"/>
      <c r="J213" s="446"/>
      <c r="K213" s="446"/>
      <c r="L213" s="446"/>
      <c r="M213" s="446"/>
      <c r="N213" s="446"/>
      <c r="O213" s="446"/>
      <c r="P213" s="446"/>
      <c r="Q213" s="446"/>
      <c r="R213" s="446"/>
      <c r="S213" s="446"/>
      <c r="T213" s="446"/>
      <c r="U213" s="446"/>
      <c r="V213" s="446"/>
      <c r="W213" s="446"/>
      <c r="X213" s="446"/>
      <c r="Y213" s="446"/>
      <c r="Z213" s="446"/>
      <c r="AA213" s="446"/>
      <c r="AB213" s="446"/>
      <c r="AC213" s="446"/>
      <c r="AD213" s="446"/>
      <c r="AE213" s="446"/>
      <c r="AF213" s="446"/>
      <c r="AG213" s="446"/>
      <c r="AH213" s="446"/>
      <c r="AI213" s="446"/>
      <c r="AJ213" s="441"/>
      <c r="AK213" s="442"/>
    </row>
    <row r="214" spans="2:37" x14ac:dyDescent="0.25">
      <c r="B214" s="144" t="s">
        <v>199</v>
      </c>
      <c r="C214" s="320" t="s">
        <v>236</v>
      </c>
      <c r="D214" s="320"/>
      <c r="E214" s="320"/>
      <c r="F214" s="320"/>
      <c r="G214" s="320"/>
      <c r="H214" s="320"/>
      <c r="I214" s="320"/>
      <c r="J214" s="320"/>
      <c r="K214" s="320"/>
      <c r="L214" s="320"/>
      <c r="M214" s="320"/>
      <c r="N214" s="320"/>
      <c r="O214" s="320"/>
      <c r="P214" s="320"/>
      <c r="Q214" s="320"/>
      <c r="R214" s="320"/>
      <c r="S214" s="320"/>
      <c r="T214" s="320"/>
      <c r="U214" s="320"/>
      <c r="V214" s="320"/>
      <c r="W214" s="320"/>
      <c r="X214" s="320"/>
      <c r="Y214" s="320"/>
      <c r="Z214" s="320"/>
      <c r="AA214" s="320"/>
      <c r="AB214" s="320"/>
      <c r="AC214" s="320"/>
      <c r="AD214" s="320"/>
      <c r="AE214" s="320"/>
      <c r="AF214" s="320"/>
      <c r="AG214" s="320"/>
      <c r="AH214" s="320"/>
      <c r="AI214" s="445"/>
      <c r="AJ214" s="441"/>
      <c r="AK214" s="442"/>
    </row>
    <row r="215" spans="2:37" x14ac:dyDescent="0.25">
      <c r="B215" s="144" t="s">
        <v>199</v>
      </c>
      <c r="C215" s="332" t="s">
        <v>234</v>
      </c>
      <c r="D215" s="332"/>
      <c r="E215" s="332"/>
      <c r="F215" s="332"/>
      <c r="G215" s="332"/>
      <c r="H215" s="332"/>
      <c r="I215" s="332"/>
      <c r="J215" s="332"/>
      <c r="K215" s="332"/>
      <c r="L215" s="332"/>
      <c r="M215" s="332"/>
      <c r="N215" s="332"/>
      <c r="O215" s="332"/>
      <c r="P215" s="332"/>
      <c r="Q215" s="332"/>
      <c r="R215" s="332"/>
      <c r="S215" s="332"/>
      <c r="T215" s="332"/>
      <c r="U215" s="332"/>
      <c r="V215" s="332"/>
      <c r="W215" s="332"/>
      <c r="X215" s="332"/>
      <c r="Y215" s="332"/>
      <c r="Z215" s="332"/>
      <c r="AA215" s="332"/>
      <c r="AB215" s="332"/>
      <c r="AC215" s="332"/>
      <c r="AD215" s="332"/>
      <c r="AE215" s="332"/>
      <c r="AF215" s="332"/>
      <c r="AG215" s="332"/>
      <c r="AH215" s="332"/>
      <c r="AI215" s="453"/>
      <c r="AJ215" s="441"/>
      <c r="AK215" s="442"/>
    </row>
    <row r="216" spans="2:37" x14ac:dyDescent="0.25">
      <c r="B216" s="144" t="s">
        <v>199</v>
      </c>
      <c r="C216" s="453" t="s">
        <v>201</v>
      </c>
      <c r="D216" s="454"/>
      <c r="E216" s="454"/>
      <c r="F216" s="454"/>
      <c r="G216" s="454"/>
      <c r="H216" s="454"/>
      <c r="I216" s="454"/>
      <c r="J216" s="454"/>
      <c r="K216" s="454"/>
      <c r="L216" s="454"/>
      <c r="M216" s="454"/>
      <c r="N216" s="454"/>
      <c r="O216" s="454"/>
      <c r="P216" s="454"/>
      <c r="Q216" s="454"/>
      <c r="R216" s="454"/>
      <c r="S216" s="454"/>
      <c r="T216" s="454"/>
      <c r="U216" s="454"/>
      <c r="V216" s="454"/>
      <c r="W216" s="454"/>
      <c r="X216" s="454"/>
      <c r="Y216" s="454"/>
      <c r="Z216" s="454"/>
      <c r="AA216" s="454"/>
      <c r="AB216" s="454"/>
      <c r="AC216" s="454"/>
      <c r="AD216" s="454"/>
      <c r="AE216" s="454"/>
      <c r="AF216" s="454"/>
      <c r="AG216" s="454"/>
      <c r="AH216" s="454"/>
      <c r="AI216" s="454"/>
      <c r="AJ216" s="441"/>
      <c r="AK216" s="442"/>
    </row>
    <row r="217" spans="2:37" x14ac:dyDescent="0.25">
      <c r="B217" s="145" t="s">
        <v>199</v>
      </c>
      <c r="C217" s="447" t="s">
        <v>235</v>
      </c>
      <c r="D217" s="455"/>
      <c r="E217" s="455"/>
      <c r="F217" s="455"/>
      <c r="G217" s="455"/>
      <c r="H217" s="455"/>
      <c r="I217" s="455"/>
      <c r="J217" s="455"/>
      <c r="K217" s="455"/>
      <c r="L217" s="455"/>
      <c r="M217" s="455"/>
      <c r="N217" s="455"/>
      <c r="O217" s="455"/>
      <c r="P217" s="455"/>
      <c r="Q217" s="455"/>
      <c r="R217" s="455"/>
      <c r="S217" s="455"/>
      <c r="T217" s="455"/>
      <c r="U217" s="455"/>
      <c r="V217" s="455"/>
      <c r="W217" s="455"/>
      <c r="X217" s="455"/>
      <c r="Y217" s="455"/>
      <c r="Z217" s="455"/>
      <c r="AA217" s="455"/>
      <c r="AB217" s="455"/>
      <c r="AC217" s="455"/>
      <c r="AD217" s="455"/>
      <c r="AE217" s="455"/>
      <c r="AF217" s="455"/>
      <c r="AG217" s="455"/>
      <c r="AH217" s="455"/>
      <c r="AI217" s="455"/>
      <c r="AJ217" s="441"/>
      <c r="AK217" s="442"/>
    </row>
    <row r="218" spans="2:37" x14ac:dyDescent="0.25">
      <c r="B218" s="145" t="s">
        <v>199</v>
      </c>
      <c r="C218" s="286" t="s">
        <v>245</v>
      </c>
      <c r="D218" s="286"/>
      <c r="E218" s="286"/>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447"/>
      <c r="AJ218" s="430"/>
      <c r="AK218" s="431"/>
    </row>
    <row r="219" spans="2:37" x14ac:dyDescent="0.25">
      <c r="B219" s="128"/>
      <c r="C219" s="139" t="s">
        <v>205</v>
      </c>
      <c r="D219" s="436" t="s">
        <v>202</v>
      </c>
      <c r="E219" s="436"/>
      <c r="F219" s="436"/>
      <c r="G219" s="436"/>
      <c r="H219" s="436"/>
      <c r="I219" s="436"/>
      <c r="J219" s="436"/>
      <c r="K219" s="436"/>
      <c r="L219" s="436"/>
      <c r="M219" s="436"/>
      <c r="N219" s="436"/>
      <c r="O219" s="436"/>
      <c r="P219" s="436"/>
      <c r="Q219" s="436"/>
      <c r="R219" s="436"/>
      <c r="S219" s="436"/>
      <c r="T219" s="436"/>
      <c r="U219" s="436"/>
      <c r="V219" s="436"/>
      <c r="W219" s="436"/>
      <c r="X219" s="436"/>
      <c r="Y219" s="436"/>
      <c r="Z219" s="436"/>
      <c r="AA219" s="436"/>
      <c r="AB219" s="436"/>
      <c r="AC219" s="436"/>
      <c r="AD219" s="436"/>
      <c r="AE219" s="436"/>
      <c r="AF219" s="436"/>
      <c r="AG219" s="436"/>
      <c r="AH219" s="436"/>
      <c r="AI219" s="437"/>
      <c r="AJ219" s="432"/>
      <c r="AK219" s="433"/>
    </row>
    <row r="220" spans="2:37" x14ac:dyDescent="0.25">
      <c r="B220" s="205"/>
      <c r="C220" s="204" t="s">
        <v>205</v>
      </c>
      <c r="D220" s="436" t="s">
        <v>297</v>
      </c>
      <c r="E220" s="436"/>
      <c r="F220" s="436"/>
      <c r="G220" s="436"/>
      <c r="H220" s="436"/>
      <c r="I220" s="436"/>
      <c r="J220" s="436"/>
      <c r="K220" s="436"/>
      <c r="L220" s="436"/>
      <c r="M220" s="436"/>
      <c r="N220" s="436"/>
      <c r="O220" s="436"/>
      <c r="P220" s="436"/>
      <c r="Q220" s="436"/>
      <c r="R220" s="436"/>
      <c r="S220" s="436"/>
      <c r="T220" s="436"/>
      <c r="U220" s="436"/>
      <c r="V220" s="436"/>
      <c r="W220" s="436"/>
      <c r="X220" s="436"/>
      <c r="Y220" s="436"/>
      <c r="Z220" s="436"/>
      <c r="AA220" s="436"/>
      <c r="AB220" s="436"/>
      <c r="AC220" s="436"/>
      <c r="AD220" s="436"/>
      <c r="AE220" s="436"/>
      <c r="AF220" s="436"/>
      <c r="AG220" s="436"/>
      <c r="AH220" s="436"/>
      <c r="AI220" s="437"/>
      <c r="AJ220" s="432"/>
      <c r="AK220" s="433"/>
    </row>
    <row r="221" spans="2:37" ht="12.75" customHeight="1" x14ac:dyDescent="0.25">
      <c r="B221" s="128"/>
      <c r="C221" s="139" t="s">
        <v>205</v>
      </c>
      <c r="D221" s="438" t="s">
        <v>203</v>
      </c>
      <c r="E221" s="438"/>
      <c r="F221" s="438"/>
      <c r="G221" s="438"/>
      <c r="H221" s="438"/>
      <c r="I221" s="438"/>
      <c r="J221" s="438"/>
      <c r="K221" s="438"/>
      <c r="L221" s="438"/>
      <c r="M221" s="438"/>
      <c r="N221" s="438"/>
      <c r="O221" s="438"/>
      <c r="P221" s="438"/>
      <c r="Q221" s="438"/>
      <c r="R221" s="438"/>
      <c r="S221" s="438"/>
      <c r="T221" s="438"/>
      <c r="U221" s="438"/>
      <c r="V221" s="438"/>
      <c r="W221" s="438"/>
      <c r="X221" s="438"/>
      <c r="Y221" s="438"/>
      <c r="Z221" s="438"/>
      <c r="AA221" s="438"/>
      <c r="AB221" s="438"/>
      <c r="AC221" s="438"/>
      <c r="AD221" s="438"/>
      <c r="AE221" s="438"/>
      <c r="AF221" s="438"/>
      <c r="AG221" s="438"/>
      <c r="AH221" s="438"/>
      <c r="AI221" s="439"/>
      <c r="AJ221" s="432"/>
      <c r="AK221" s="433"/>
    </row>
    <row r="222" spans="2:37" x14ac:dyDescent="0.25">
      <c r="B222" s="128"/>
      <c r="C222" s="139" t="s">
        <v>205</v>
      </c>
      <c r="D222" s="434" t="s">
        <v>246</v>
      </c>
      <c r="E222" s="434"/>
      <c r="F222" s="434"/>
      <c r="G222" s="434"/>
      <c r="H222" s="434"/>
      <c r="I222" s="434"/>
      <c r="J222" s="434"/>
      <c r="K222" s="434"/>
      <c r="L222" s="434"/>
      <c r="M222" s="434"/>
      <c r="N222" s="434"/>
      <c r="O222" s="434"/>
      <c r="P222" s="434"/>
      <c r="Q222" s="434"/>
      <c r="R222" s="434"/>
      <c r="S222" s="434"/>
      <c r="T222" s="434"/>
      <c r="U222" s="434"/>
      <c r="V222" s="434"/>
      <c r="W222" s="434"/>
      <c r="X222" s="434"/>
      <c r="Y222" s="434"/>
      <c r="Z222" s="434"/>
      <c r="AA222" s="434"/>
      <c r="AB222" s="434"/>
      <c r="AC222" s="434"/>
      <c r="AD222" s="434"/>
      <c r="AE222" s="434"/>
      <c r="AF222" s="434"/>
      <c r="AG222" s="434"/>
      <c r="AH222" s="434"/>
      <c r="AI222" s="435"/>
      <c r="AJ222" s="432"/>
      <c r="AK222" s="433"/>
    </row>
    <row r="223" spans="2:37" x14ac:dyDescent="0.25">
      <c r="B223" s="178"/>
      <c r="C223" s="177" t="s">
        <v>205</v>
      </c>
      <c r="D223" s="436" t="s">
        <v>247</v>
      </c>
      <c r="E223" s="436"/>
      <c r="F223" s="436"/>
      <c r="G223" s="436"/>
      <c r="H223" s="436"/>
      <c r="I223" s="436"/>
      <c r="J223" s="436"/>
      <c r="K223" s="436"/>
      <c r="L223" s="436"/>
      <c r="M223" s="436"/>
      <c r="N223" s="436"/>
      <c r="O223" s="436"/>
      <c r="P223" s="436"/>
      <c r="Q223" s="436"/>
      <c r="R223" s="436"/>
      <c r="S223" s="436"/>
      <c r="T223" s="436"/>
      <c r="U223" s="436"/>
      <c r="V223" s="436"/>
      <c r="W223" s="436"/>
      <c r="X223" s="436"/>
      <c r="Y223" s="436"/>
      <c r="Z223" s="179"/>
      <c r="AA223" s="179"/>
      <c r="AB223" s="179"/>
      <c r="AC223" s="179"/>
      <c r="AD223" s="179"/>
      <c r="AE223" s="179"/>
      <c r="AF223" s="179"/>
      <c r="AG223" s="179"/>
      <c r="AH223" s="179"/>
      <c r="AI223" s="180"/>
      <c r="AJ223" s="432"/>
      <c r="AK223" s="433"/>
    </row>
    <row r="224" spans="2:37" ht="12.75" customHeight="1" x14ac:dyDescent="0.25">
      <c r="B224" s="144" t="s">
        <v>199</v>
      </c>
      <c r="C224" s="228" t="s">
        <v>262</v>
      </c>
      <c r="D224" s="228"/>
      <c r="E224" s="228"/>
      <c r="F224" s="228"/>
      <c r="G224" s="228"/>
      <c r="H224" s="228"/>
      <c r="I224" s="228"/>
      <c r="J224" s="228"/>
      <c r="K224" s="228"/>
      <c r="L224" s="228"/>
      <c r="M224" s="228"/>
      <c r="N224" s="228"/>
      <c r="O224" s="228"/>
      <c r="P224" s="228"/>
      <c r="Q224" s="228"/>
      <c r="R224" s="228"/>
      <c r="S224" s="228"/>
      <c r="T224" s="228"/>
      <c r="U224" s="228"/>
      <c r="V224" s="228"/>
      <c r="W224" s="228"/>
      <c r="X224" s="228"/>
      <c r="Y224" s="228"/>
      <c r="Z224" s="228"/>
      <c r="AA224" s="228"/>
      <c r="AB224" s="228"/>
      <c r="AC224" s="228"/>
      <c r="AD224" s="228"/>
      <c r="AE224" s="228"/>
      <c r="AF224" s="228"/>
      <c r="AG224" s="228"/>
      <c r="AH224" s="228"/>
      <c r="AI224" s="229"/>
      <c r="AJ224" s="441"/>
      <c r="AK224" s="442"/>
    </row>
    <row r="225" spans="2:37" ht="13.5" customHeight="1" x14ac:dyDescent="0.25">
      <c r="B225" s="144" t="s">
        <v>199</v>
      </c>
      <c r="C225" s="228" t="s">
        <v>260</v>
      </c>
      <c r="D225" s="228"/>
      <c r="E225" s="228"/>
      <c r="F225" s="228"/>
      <c r="G225" s="228"/>
      <c r="H225" s="228"/>
      <c r="I225" s="228"/>
      <c r="J225" s="228"/>
      <c r="K225" s="228"/>
      <c r="L225" s="228"/>
      <c r="M225" s="228"/>
      <c r="N225" s="228"/>
      <c r="O225" s="228"/>
      <c r="P225" s="228"/>
      <c r="Q225" s="228"/>
      <c r="R225" s="228"/>
      <c r="S225" s="228"/>
      <c r="T225" s="228"/>
      <c r="U225" s="228"/>
      <c r="V225" s="228"/>
      <c r="W225" s="228"/>
      <c r="X225" s="228"/>
      <c r="Y225" s="228"/>
      <c r="Z225" s="228"/>
      <c r="AA225" s="228"/>
      <c r="AB225" s="228"/>
      <c r="AC225" s="228"/>
      <c r="AD225" s="228"/>
      <c r="AE225" s="228"/>
      <c r="AF225" s="228"/>
      <c r="AG225" s="228"/>
      <c r="AH225" s="228"/>
      <c r="AI225" s="229"/>
      <c r="AJ225" s="441"/>
      <c r="AK225" s="442"/>
    </row>
    <row r="226" spans="2:37" ht="13.5" customHeight="1" x14ac:dyDescent="0.25">
      <c r="B226" s="144" t="s">
        <v>199</v>
      </c>
      <c r="C226" s="228" t="s">
        <v>298</v>
      </c>
      <c r="D226" s="228"/>
      <c r="E226" s="228"/>
      <c r="F226" s="228"/>
      <c r="G226" s="228"/>
      <c r="H226" s="228"/>
      <c r="I226" s="228"/>
      <c r="J226" s="228"/>
      <c r="K226" s="228"/>
      <c r="L226" s="228"/>
      <c r="M226" s="228"/>
      <c r="N226" s="228"/>
      <c r="O226" s="228"/>
      <c r="P226" s="228"/>
      <c r="Q226" s="228"/>
      <c r="R226" s="228"/>
      <c r="S226" s="228"/>
      <c r="T226" s="228"/>
      <c r="U226" s="228"/>
      <c r="V226" s="228"/>
      <c r="W226" s="228"/>
      <c r="X226" s="228"/>
      <c r="Y226" s="228"/>
      <c r="Z226" s="228"/>
      <c r="AA226" s="228"/>
      <c r="AB226" s="228"/>
      <c r="AC226" s="228"/>
      <c r="AD226" s="228"/>
      <c r="AE226" s="228"/>
      <c r="AF226" s="228"/>
      <c r="AG226" s="228"/>
      <c r="AH226" s="228"/>
      <c r="AI226" s="229"/>
      <c r="AJ226" s="441"/>
      <c r="AK226" s="442"/>
    </row>
    <row r="227" spans="2:37" ht="13.5" customHeight="1" x14ac:dyDescent="0.25">
      <c r="B227" s="144" t="s">
        <v>199</v>
      </c>
      <c r="C227" s="228" t="s">
        <v>263</v>
      </c>
      <c r="D227" s="228"/>
      <c r="E227" s="228"/>
      <c r="F227" s="228"/>
      <c r="G227" s="228"/>
      <c r="H227" s="228"/>
      <c r="I227" s="228"/>
      <c r="J227" s="228"/>
      <c r="K227" s="228"/>
      <c r="L227" s="228"/>
      <c r="M227" s="228"/>
      <c r="N227" s="228"/>
      <c r="O227" s="228"/>
      <c r="P227" s="228"/>
      <c r="Q227" s="228"/>
      <c r="R227" s="228"/>
      <c r="S227" s="228"/>
      <c r="T227" s="228"/>
      <c r="U227" s="228"/>
      <c r="V227" s="228"/>
      <c r="W227" s="228"/>
      <c r="X227" s="228"/>
      <c r="Y227" s="228"/>
      <c r="Z227" s="228"/>
      <c r="AA227" s="228"/>
      <c r="AB227" s="228"/>
      <c r="AC227" s="228"/>
      <c r="AD227" s="228"/>
      <c r="AE227" s="228"/>
      <c r="AF227" s="228"/>
      <c r="AG227" s="228"/>
      <c r="AH227" s="228"/>
      <c r="AI227" s="229"/>
      <c r="AJ227" s="441"/>
      <c r="AK227" s="442"/>
    </row>
    <row r="228" spans="2:37" ht="13.5" customHeight="1" x14ac:dyDescent="0.25">
      <c r="B228" s="184" t="s">
        <v>199</v>
      </c>
      <c r="C228" s="448" t="s">
        <v>261</v>
      </c>
      <c r="D228" s="449"/>
      <c r="E228" s="449"/>
      <c r="F228" s="449"/>
      <c r="G228" s="449"/>
      <c r="H228" s="449"/>
      <c r="I228" s="449"/>
      <c r="J228" s="449"/>
      <c r="K228" s="449"/>
      <c r="L228" s="449"/>
      <c r="M228" s="449"/>
      <c r="N228" s="449"/>
      <c r="O228" s="449"/>
      <c r="P228" s="449"/>
      <c r="Q228" s="449"/>
      <c r="R228" s="449"/>
      <c r="S228" s="449"/>
      <c r="T228" s="449"/>
      <c r="U228" s="449"/>
      <c r="V228" s="449"/>
      <c r="W228" s="449"/>
      <c r="X228" s="449"/>
      <c r="Y228" s="449"/>
      <c r="Z228" s="449"/>
      <c r="AA228" s="449"/>
      <c r="AB228" s="449"/>
      <c r="AC228" s="449"/>
      <c r="AD228" s="449"/>
      <c r="AE228" s="449"/>
      <c r="AF228" s="449"/>
      <c r="AG228" s="449"/>
      <c r="AH228" s="449"/>
      <c r="AI228" s="450"/>
      <c r="AJ228" s="451"/>
      <c r="AK228" s="452"/>
    </row>
  </sheetData>
  <sheetProtection algorithmName="SHA-512" hashValue="v8MpUJ5mT7eBNjCCBXMGDIHbtP0oUS/j3nwUiwafevi7rVhY1nZdVqkyRsPsoX9RMW85yNaUrJuGlbNcgqol4w==" saltValue="73kmkfAsz8GskK5J1Hvr6g==" spinCount="100000" sheet="1" insertRows="0" deleteRows="0"/>
  <dataConsolidate/>
  <mergeCells count="192">
    <mergeCell ref="B199:AK201"/>
    <mergeCell ref="AI202:AK203"/>
    <mergeCell ref="C213:AI213"/>
    <mergeCell ref="C206:AI206"/>
    <mergeCell ref="D207:AI207"/>
    <mergeCell ref="D208:AI208"/>
    <mergeCell ref="D209:AI209"/>
    <mergeCell ref="B202:AH203"/>
    <mergeCell ref="AJ206:AK210"/>
    <mergeCell ref="C225:AI225"/>
    <mergeCell ref="AJ225:AK225"/>
    <mergeCell ref="C227:AI227"/>
    <mergeCell ref="AJ227:AK227"/>
    <mergeCell ref="C228:AI228"/>
    <mergeCell ref="AJ228:AK228"/>
    <mergeCell ref="AJ224:AK224"/>
    <mergeCell ref="C215:AI215"/>
    <mergeCell ref="C216:AI216"/>
    <mergeCell ref="C217:AI217"/>
    <mergeCell ref="D220:AI220"/>
    <mergeCell ref="C226:AI226"/>
    <mergeCell ref="AJ226:AK226"/>
    <mergeCell ref="T2:AK3"/>
    <mergeCell ref="T4:X6"/>
    <mergeCell ref="Y4:AK6"/>
    <mergeCell ref="AJ218:AK223"/>
    <mergeCell ref="D222:AI222"/>
    <mergeCell ref="D223:Y223"/>
    <mergeCell ref="D219:AI219"/>
    <mergeCell ref="D221:AI221"/>
    <mergeCell ref="C204:AI204"/>
    <mergeCell ref="C205:AI205"/>
    <mergeCell ref="AJ204:AK204"/>
    <mergeCell ref="AJ205:AK205"/>
    <mergeCell ref="AJ213:AK213"/>
    <mergeCell ref="AJ211:AK211"/>
    <mergeCell ref="AJ212:AK212"/>
    <mergeCell ref="AJ214:AK214"/>
    <mergeCell ref="AJ215:AK215"/>
    <mergeCell ref="AJ216:AK216"/>
    <mergeCell ref="AJ217:AK217"/>
    <mergeCell ref="D210:AI210"/>
    <mergeCell ref="C211:AI211"/>
    <mergeCell ref="C212:AI212"/>
    <mergeCell ref="C214:AI214"/>
    <mergeCell ref="C218:AI218"/>
    <mergeCell ref="C141:AK141"/>
    <mergeCell ref="X142:AB142"/>
    <mergeCell ref="AC142:AK142"/>
    <mergeCell ref="S142:W142"/>
    <mergeCell ref="D142:R142"/>
    <mergeCell ref="B144:AK158"/>
    <mergeCell ref="B188:AE188"/>
    <mergeCell ref="C189:AK189"/>
    <mergeCell ref="C190:AE190"/>
    <mergeCell ref="AF188:AH188"/>
    <mergeCell ref="AI188:AK188"/>
    <mergeCell ref="AF190:AH190"/>
    <mergeCell ref="AI190:AK190"/>
    <mergeCell ref="D160:AK160"/>
    <mergeCell ref="B160:C160"/>
    <mergeCell ref="AF187:AH187"/>
    <mergeCell ref="B168:AK175"/>
    <mergeCell ref="C162:AE162"/>
    <mergeCell ref="C187:AE187"/>
    <mergeCell ref="C176:AK176"/>
    <mergeCell ref="B177:AK184"/>
    <mergeCell ref="AF185:AK185"/>
    <mergeCell ref="C185:O185"/>
    <mergeCell ref="P185:AE185"/>
    <mergeCell ref="B128:Z128"/>
    <mergeCell ref="AA128:AB128"/>
    <mergeCell ref="AC128:AK128"/>
    <mergeCell ref="C122:AK122"/>
    <mergeCell ref="AA129:AB129"/>
    <mergeCell ref="AA130:AB130"/>
    <mergeCell ref="B129:Z129"/>
    <mergeCell ref="AC129:AK129"/>
    <mergeCell ref="B130:Z130"/>
    <mergeCell ref="AC130:AK130"/>
    <mergeCell ref="C127:AK127"/>
    <mergeCell ref="B123:U123"/>
    <mergeCell ref="V123:W123"/>
    <mergeCell ref="X123:AK123"/>
    <mergeCell ref="B124:U124"/>
    <mergeCell ref="V124:W124"/>
    <mergeCell ref="X124:AK124"/>
    <mergeCell ref="B126:U126"/>
    <mergeCell ref="V126:W126"/>
    <mergeCell ref="X126:AK126"/>
    <mergeCell ref="B125:U125"/>
    <mergeCell ref="V125:W125"/>
    <mergeCell ref="X125:AK125"/>
    <mergeCell ref="C131:AK131"/>
    <mergeCell ref="V132:W132"/>
    <mergeCell ref="C78:AK78"/>
    <mergeCell ref="C10:H10"/>
    <mergeCell ref="Z12:Z14"/>
    <mergeCell ref="AA12:AG14"/>
    <mergeCell ref="C12:T12"/>
    <mergeCell ref="C13:T13"/>
    <mergeCell ref="C14:T14"/>
    <mergeCell ref="C15:AK15"/>
    <mergeCell ref="B16:AK29"/>
    <mergeCell ref="C30:S30"/>
    <mergeCell ref="U30:AK30"/>
    <mergeCell ref="U12:Y12"/>
    <mergeCell ref="U13:Y13"/>
    <mergeCell ref="U14:Y14"/>
    <mergeCell ref="B53:AK65"/>
    <mergeCell ref="B67:AK77"/>
    <mergeCell ref="C66:AK66"/>
    <mergeCell ref="B31:S51"/>
    <mergeCell ref="T31:AK51"/>
    <mergeCell ref="C52:AK52"/>
    <mergeCell ref="AH12:AK14"/>
    <mergeCell ref="F82:AK84"/>
    <mergeCell ref="B8:C8"/>
    <mergeCell ref="D8:AK8"/>
    <mergeCell ref="C11:H11"/>
    <mergeCell ref="I11:M11"/>
    <mergeCell ref="O11:T11"/>
    <mergeCell ref="U11:Y11"/>
    <mergeCell ref="AH11:AK11"/>
    <mergeCell ref="AA11:AG11"/>
    <mergeCell ref="I9:AK9"/>
    <mergeCell ref="I10:Y10"/>
    <mergeCell ref="AA10:AG10"/>
    <mergeCell ref="C9:H9"/>
    <mergeCell ref="AH10:AK10"/>
    <mergeCell ref="D197:AK197"/>
    <mergeCell ref="B161:AK161"/>
    <mergeCell ref="AF162:AK162"/>
    <mergeCell ref="C163:AK163"/>
    <mergeCell ref="AF164:AK164"/>
    <mergeCell ref="AF165:AK165"/>
    <mergeCell ref="C164:AE164"/>
    <mergeCell ref="C165:AE165"/>
    <mergeCell ref="C166:AK166"/>
    <mergeCell ref="C167:AK167"/>
    <mergeCell ref="AF193:AK193"/>
    <mergeCell ref="C194:AE194"/>
    <mergeCell ref="C195:AE195"/>
    <mergeCell ref="AF194:AK194"/>
    <mergeCell ref="AF195:AK195"/>
    <mergeCell ref="B191:AE191"/>
    <mergeCell ref="AF191:AH191"/>
    <mergeCell ref="AI191:AK191"/>
    <mergeCell ref="C192:AK192"/>
    <mergeCell ref="C193:AE193"/>
    <mergeCell ref="C186:AK186"/>
    <mergeCell ref="AI187:AK187"/>
    <mergeCell ref="B197:C197"/>
    <mergeCell ref="V136:W136"/>
    <mergeCell ref="V137:W137"/>
    <mergeCell ref="V134:W134"/>
    <mergeCell ref="X132:AK132"/>
    <mergeCell ref="X133:AK133"/>
    <mergeCell ref="X134:AK134"/>
    <mergeCell ref="B136:U136"/>
    <mergeCell ref="X137:AK137"/>
    <mergeCell ref="B132:U132"/>
    <mergeCell ref="B135:U135"/>
    <mergeCell ref="V135:W135"/>
    <mergeCell ref="X135:AK135"/>
    <mergeCell ref="V133:W133"/>
    <mergeCell ref="B137:U137"/>
    <mergeCell ref="X136:AK136"/>
    <mergeCell ref="AG80:AK80"/>
    <mergeCell ref="F92:AK92"/>
    <mergeCell ref="F93:AK97"/>
    <mergeCell ref="C224:AI224"/>
    <mergeCell ref="D79:U79"/>
    <mergeCell ref="F80:K80"/>
    <mergeCell ref="C138:AK138"/>
    <mergeCell ref="M139:AK139"/>
    <mergeCell ref="M140:AK140"/>
    <mergeCell ref="D139:L139"/>
    <mergeCell ref="D140:L140"/>
    <mergeCell ref="F100:AK104"/>
    <mergeCell ref="C106:AK106"/>
    <mergeCell ref="D98:AK98"/>
    <mergeCell ref="Q80:U80"/>
    <mergeCell ref="Q91:U91"/>
    <mergeCell ref="F91:O91"/>
    <mergeCell ref="D90:AK90"/>
    <mergeCell ref="B133:U133"/>
    <mergeCell ref="B134:U134"/>
    <mergeCell ref="F85:AK89"/>
    <mergeCell ref="B107:AK119"/>
    <mergeCell ref="B121:C121"/>
    <mergeCell ref="D121:AK121"/>
  </mergeCells>
  <dataValidations count="2">
    <dataValidation type="list" allowBlank="1" showInputMessage="1" showErrorMessage="1" errorTitle="El contenido no es válido" error="Seleccionar una de las opciones del desplegable" prompt="Seleccionar una de las opciones del desplegable" sqref="AH11" xr:uid="{73D6801C-824F-4FD2-A611-D1C3749777CC}">
      <formula1>"A,B,C,D,E"</formula1>
    </dataValidation>
    <dataValidation type="list" allowBlank="1" showInputMessage="1" showErrorMessage="1" errorTitle="El contenido no es válido" error="Seleccionar una de las opciones del desplegable" prompt="Seleccionar una de las opciones del desplegable" sqref="AF164" xr:uid="{BAA60AFA-149A-45B1-839D-5B9F51C573B1}">
      <formula1>"SI, NO"</formula1>
    </dataValidation>
  </dataValidations>
  <printOptions horizontalCentered="1"/>
  <pageMargins left="0.27559055118110237" right="0.27559055118110237" top="0.39370078740157483" bottom="0.27559055118110237" header="0.31496062992125984" footer="0.31496062992125984"/>
  <pageSetup paperSize="9" scale="97" fitToHeight="0" orientation="portrait" useFirstPageNumber="1"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35</xdr:col>
                    <xdr:colOff>69850</xdr:colOff>
                    <xdr:row>202</xdr:row>
                    <xdr:rowOff>133350</xdr:rowOff>
                  </from>
                  <to>
                    <xdr:col>36</xdr:col>
                    <xdr:colOff>114300</xdr:colOff>
                    <xdr:row>204</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35</xdr:col>
                    <xdr:colOff>69850</xdr:colOff>
                    <xdr:row>203</xdr:row>
                    <xdr:rowOff>133350</xdr:rowOff>
                  </from>
                  <to>
                    <xdr:col>36</xdr:col>
                    <xdr:colOff>114300</xdr:colOff>
                    <xdr:row>205</xdr:row>
                    <xdr:rowOff>19050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35</xdr:col>
                    <xdr:colOff>69850</xdr:colOff>
                    <xdr:row>211</xdr:row>
                    <xdr:rowOff>133350</xdr:rowOff>
                  </from>
                  <to>
                    <xdr:col>36</xdr:col>
                    <xdr:colOff>114300</xdr:colOff>
                    <xdr:row>213</xdr:row>
                    <xdr:rowOff>31750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35</xdr:col>
                    <xdr:colOff>69850</xdr:colOff>
                    <xdr:row>209</xdr:row>
                    <xdr:rowOff>133350</xdr:rowOff>
                  </from>
                  <to>
                    <xdr:col>36</xdr:col>
                    <xdr:colOff>114300</xdr:colOff>
                    <xdr:row>211</xdr:row>
                    <xdr:rowOff>19050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35</xdr:col>
                    <xdr:colOff>69850</xdr:colOff>
                    <xdr:row>210</xdr:row>
                    <xdr:rowOff>133350</xdr:rowOff>
                  </from>
                  <to>
                    <xdr:col>36</xdr:col>
                    <xdr:colOff>114300</xdr:colOff>
                    <xdr:row>212</xdr:row>
                    <xdr:rowOff>19050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35</xdr:col>
                    <xdr:colOff>69850</xdr:colOff>
                    <xdr:row>211</xdr:row>
                    <xdr:rowOff>133350</xdr:rowOff>
                  </from>
                  <to>
                    <xdr:col>36</xdr:col>
                    <xdr:colOff>114300</xdr:colOff>
                    <xdr:row>213</xdr:row>
                    <xdr:rowOff>19050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35</xdr:col>
                    <xdr:colOff>69850</xdr:colOff>
                    <xdr:row>213</xdr:row>
                    <xdr:rowOff>133350</xdr:rowOff>
                  </from>
                  <to>
                    <xdr:col>36</xdr:col>
                    <xdr:colOff>114300</xdr:colOff>
                    <xdr:row>215</xdr:row>
                    <xdr:rowOff>19050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35</xdr:col>
                    <xdr:colOff>69850</xdr:colOff>
                    <xdr:row>214</xdr:row>
                    <xdr:rowOff>133350</xdr:rowOff>
                  </from>
                  <to>
                    <xdr:col>36</xdr:col>
                    <xdr:colOff>114300</xdr:colOff>
                    <xdr:row>216</xdr:row>
                    <xdr:rowOff>19050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35</xdr:col>
                    <xdr:colOff>69850</xdr:colOff>
                    <xdr:row>215</xdr:row>
                    <xdr:rowOff>133350</xdr:rowOff>
                  </from>
                  <to>
                    <xdr:col>36</xdr:col>
                    <xdr:colOff>114300</xdr:colOff>
                    <xdr:row>217</xdr:row>
                    <xdr:rowOff>19050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35</xdr:col>
                    <xdr:colOff>76200</xdr:colOff>
                    <xdr:row>206</xdr:row>
                    <xdr:rowOff>127000</xdr:rowOff>
                  </from>
                  <to>
                    <xdr:col>36</xdr:col>
                    <xdr:colOff>133350</xdr:colOff>
                    <xdr:row>208</xdr:row>
                    <xdr:rowOff>12700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35</xdr:col>
                    <xdr:colOff>76200</xdr:colOff>
                    <xdr:row>218</xdr:row>
                    <xdr:rowOff>127000</xdr:rowOff>
                  </from>
                  <to>
                    <xdr:col>36</xdr:col>
                    <xdr:colOff>133350</xdr:colOff>
                    <xdr:row>220</xdr:row>
                    <xdr:rowOff>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35</xdr:col>
                    <xdr:colOff>69850</xdr:colOff>
                    <xdr:row>222</xdr:row>
                    <xdr:rowOff>133350</xdr:rowOff>
                  </from>
                  <to>
                    <xdr:col>36</xdr:col>
                    <xdr:colOff>114300</xdr:colOff>
                    <xdr:row>224</xdr:row>
                    <xdr:rowOff>12700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35</xdr:col>
                    <xdr:colOff>69850</xdr:colOff>
                    <xdr:row>223</xdr:row>
                    <xdr:rowOff>133350</xdr:rowOff>
                  </from>
                  <to>
                    <xdr:col>36</xdr:col>
                    <xdr:colOff>114300</xdr:colOff>
                    <xdr:row>225</xdr:row>
                    <xdr:rowOff>12700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35</xdr:col>
                    <xdr:colOff>69850</xdr:colOff>
                    <xdr:row>224</xdr:row>
                    <xdr:rowOff>133350</xdr:rowOff>
                  </from>
                  <to>
                    <xdr:col>36</xdr:col>
                    <xdr:colOff>114300</xdr:colOff>
                    <xdr:row>226</xdr:row>
                    <xdr:rowOff>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35</xdr:col>
                    <xdr:colOff>69850</xdr:colOff>
                    <xdr:row>226</xdr:row>
                    <xdr:rowOff>133350</xdr:rowOff>
                  </from>
                  <to>
                    <xdr:col>36</xdr:col>
                    <xdr:colOff>114300</xdr:colOff>
                    <xdr:row>228</xdr:row>
                    <xdr:rowOff>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35</xdr:col>
                    <xdr:colOff>69850</xdr:colOff>
                    <xdr:row>224</xdr:row>
                    <xdr:rowOff>133350</xdr:rowOff>
                  </from>
                  <to>
                    <xdr:col>36</xdr:col>
                    <xdr:colOff>114300</xdr:colOff>
                    <xdr:row>226</xdr:row>
                    <xdr:rowOff>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35</xdr:col>
                    <xdr:colOff>69850</xdr:colOff>
                    <xdr:row>225</xdr:row>
                    <xdr:rowOff>133350</xdr:rowOff>
                  </from>
                  <to>
                    <xdr:col>36</xdr:col>
                    <xdr:colOff>114300</xdr:colOff>
                    <xdr:row>227</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C505F-5CDE-4E68-89DB-F7CC9FB79EB9}">
  <sheetPr>
    <tabColor theme="9" tint="0.39997558519241921"/>
    <pageSetUpPr fitToPage="1"/>
  </sheetPr>
  <dimension ref="B1:ALH154"/>
  <sheetViews>
    <sheetView showGridLines="0" zoomScale="115" zoomScaleNormal="115" zoomScaleSheetLayoutView="120" zoomScalePageLayoutView="80" workbookViewId="0">
      <selection activeCell="E64" sqref="E64:L64"/>
    </sheetView>
  </sheetViews>
  <sheetFormatPr baseColWidth="10" defaultColWidth="9.1796875" defaultRowHeight="12.5" x14ac:dyDescent="0.25"/>
  <cols>
    <col min="1" max="1" width="0.81640625" customWidth="1"/>
    <col min="2" max="2" width="2.1796875" hidden="1" customWidth="1"/>
    <col min="3" max="3" width="1.81640625" hidden="1" customWidth="1"/>
    <col min="4" max="36" width="2.81640625" style="1" customWidth="1"/>
    <col min="37" max="37" width="3.26953125" style="1" customWidth="1"/>
    <col min="38" max="39" width="2.81640625" style="1" customWidth="1"/>
    <col min="40" max="40" width="3.7265625" style="1" customWidth="1"/>
    <col min="41" max="42" width="12" style="1" hidden="1" customWidth="1"/>
    <col min="43" max="43" width="8.1796875" style="1" hidden="1" customWidth="1"/>
    <col min="44" max="44" width="9.1796875" style="1" hidden="1" customWidth="1"/>
    <col min="45" max="996" width="14.453125" style="1" customWidth="1"/>
    <col min="997" max="1000" width="14.453125" customWidth="1"/>
  </cols>
  <sheetData>
    <row r="1" spans="4:996" ht="3.75" customHeight="1" x14ac:dyDescent="0.25">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row>
    <row r="2" spans="4:996" ht="6" customHeight="1" x14ac:dyDescent="0.25">
      <c r="D2" s="168"/>
      <c r="E2" s="169"/>
      <c r="F2" s="169"/>
      <c r="G2" s="169"/>
      <c r="H2" s="169"/>
      <c r="I2" s="169"/>
      <c r="J2" s="169"/>
      <c r="K2" s="169"/>
      <c r="L2" s="169"/>
      <c r="M2" s="169"/>
      <c r="N2" s="169"/>
      <c r="O2" s="169"/>
      <c r="P2" s="169"/>
      <c r="Q2" s="169"/>
      <c r="R2" s="169"/>
      <c r="S2" s="169"/>
      <c r="T2" s="169"/>
      <c r="U2" s="169"/>
      <c r="V2" s="406" t="s">
        <v>3</v>
      </c>
      <c r="W2" s="407"/>
      <c r="X2" s="407"/>
      <c r="Y2" s="407"/>
      <c r="Z2" s="407"/>
      <c r="AA2" s="407"/>
      <c r="AB2" s="407"/>
      <c r="AC2" s="407"/>
      <c r="AD2" s="407"/>
      <c r="AE2" s="407"/>
      <c r="AF2" s="407"/>
      <c r="AG2" s="407"/>
      <c r="AH2" s="407"/>
      <c r="AI2" s="407"/>
      <c r="AJ2" s="407"/>
      <c r="AK2" s="407"/>
      <c r="AL2" s="407"/>
      <c r="AM2" s="408"/>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row>
    <row r="3" spans="4:996" ht="12.75" customHeight="1" x14ac:dyDescent="0.25">
      <c r="D3" s="10"/>
      <c r="E3" s="6"/>
      <c r="F3" s="6"/>
      <c r="G3" s="6"/>
      <c r="H3" s="6"/>
      <c r="I3" s="173"/>
      <c r="K3" s="6"/>
      <c r="L3" s="6"/>
      <c r="M3" s="6"/>
      <c r="N3" s="6"/>
      <c r="O3" s="6"/>
      <c r="P3" s="6"/>
      <c r="Q3" s="6"/>
      <c r="R3" s="6"/>
      <c r="S3" s="6"/>
      <c r="T3" s="6"/>
      <c r="U3" s="6"/>
      <c r="V3" s="409"/>
      <c r="W3" s="410"/>
      <c r="X3" s="410"/>
      <c r="Y3" s="410"/>
      <c r="Z3" s="410"/>
      <c r="AA3" s="410"/>
      <c r="AB3" s="410"/>
      <c r="AC3" s="410"/>
      <c r="AD3" s="410"/>
      <c r="AE3" s="410"/>
      <c r="AF3" s="410"/>
      <c r="AG3" s="410"/>
      <c r="AH3" s="410"/>
      <c r="AI3" s="410"/>
      <c r="AJ3" s="410"/>
      <c r="AK3" s="410"/>
      <c r="AL3" s="410"/>
      <c r="AM3" s="411"/>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row>
    <row r="4" spans="4:996" ht="12.75" customHeight="1" x14ac:dyDescent="0.25">
      <c r="D4" s="10"/>
      <c r="E4" s="6"/>
      <c r="F4" s="6"/>
      <c r="G4" s="6"/>
      <c r="H4" s="6"/>
      <c r="I4" s="173"/>
      <c r="K4" s="6"/>
      <c r="L4" s="6"/>
      <c r="M4" s="6"/>
      <c r="N4" s="6"/>
      <c r="O4" s="6"/>
      <c r="P4" s="6"/>
      <c r="Q4" s="6"/>
      <c r="R4" s="6"/>
      <c r="S4" s="6"/>
      <c r="T4" s="6"/>
      <c r="U4" s="6"/>
      <c r="V4" s="412" t="s">
        <v>165</v>
      </c>
      <c r="W4" s="413"/>
      <c r="X4" s="413"/>
      <c r="Y4" s="413"/>
      <c r="Z4" s="414"/>
      <c r="AA4" s="586" t="s">
        <v>21</v>
      </c>
      <c r="AB4" s="587"/>
      <c r="AC4" s="587"/>
      <c r="AD4" s="587"/>
      <c r="AE4" s="587"/>
      <c r="AF4" s="587"/>
      <c r="AG4" s="587"/>
      <c r="AH4" s="588"/>
      <c r="AI4" s="421" t="s">
        <v>217</v>
      </c>
      <c r="AJ4" s="422"/>
      <c r="AK4" s="422"/>
      <c r="AL4" s="422"/>
      <c r="AM4" s="423"/>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row>
    <row r="5" spans="4:996" ht="12.75" customHeight="1" x14ac:dyDescent="0.25">
      <c r="D5" s="10"/>
      <c r="E5" s="6"/>
      <c r="F5" s="6"/>
      <c r="G5" s="6"/>
      <c r="H5" s="6"/>
      <c r="I5" s="173"/>
      <c r="K5" s="6"/>
      <c r="L5" s="6"/>
      <c r="M5" s="6"/>
      <c r="N5" s="6"/>
      <c r="O5" s="6"/>
      <c r="P5" s="6"/>
      <c r="Q5" s="6"/>
      <c r="R5" s="6"/>
      <c r="S5" s="6"/>
      <c r="T5" s="6"/>
      <c r="U5" s="6"/>
      <c r="V5" s="415"/>
      <c r="W5" s="416"/>
      <c r="X5" s="416"/>
      <c r="Y5" s="416"/>
      <c r="Z5" s="417"/>
      <c r="AA5" s="589"/>
      <c r="AB5" s="590"/>
      <c r="AC5" s="590"/>
      <c r="AD5" s="590"/>
      <c r="AE5" s="590"/>
      <c r="AF5" s="590"/>
      <c r="AG5" s="590"/>
      <c r="AH5" s="591"/>
      <c r="AI5" s="424"/>
      <c r="AJ5" s="425"/>
      <c r="AK5" s="425"/>
      <c r="AL5" s="425"/>
      <c r="AM5" s="426"/>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row>
    <row r="6" spans="4:996" ht="6" customHeight="1" x14ac:dyDescent="0.25">
      <c r="D6" s="170"/>
      <c r="E6" s="171"/>
      <c r="F6" s="171"/>
      <c r="G6" s="171"/>
      <c r="H6" s="171"/>
      <c r="I6" s="171"/>
      <c r="J6" s="171"/>
      <c r="K6" s="171"/>
      <c r="L6" s="171"/>
      <c r="M6" s="171"/>
      <c r="N6" s="171"/>
      <c r="O6" s="171"/>
      <c r="P6" s="171"/>
      <c r="Q6" s="171"/>
      <c r="R6" s="171"/>
      <c r="S6" s="171"/>
      <c r="T6" s="171"/>
      <c r="U6" s="171"/>
      <c r="V6" s="418"/>
      <c r="W6" s="419"/>
      <c r="X6" s="419"/>
      <c r="Y6" s="419"/>
      <c r="Z6" s="420"/>
      <c r="AA6" s="592"/>
      <c r="AB6" s="593"/>
      <c r="AC6" s="593"/>
      <c r="AD6" s="593"/>
      <c r="AE6" s="593"/>
      <c r="AF6" s="593"/>
      <c r="AG6" s="593"/>
      <c r="AH6" s="594"/>
      <c r="AI6" s="427"/>
      <c r="AJ6" s="428"/>
      <c r="AK6" s="428"/>
      <c r="AL6" s="428"/>
      <c r="AM6" s="429"/>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row>
    <row r="7" spans="4:996" ht="11.25" customHeight="1" x14ac:dyDescent="0.25">
      <c r="D7" s="2"/>
      <c r="E7" s="18" t="s">
        <v>98</v>
      </c>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row>
    <row r="8" spans="4:996" ht="24" customHeight="1" x14ac:dyDescent="0.25">
      <c r="D8" s="263" t="s">
        <v>0</v>
      </c>
      <c r="E8" s="264"/>
      <c r="F8" s="265" t="s">
        <v>4</v>
      </c>
      <c r="G8" s="266"/>
      <c r="H8" s="266"/>
      <c r="I8" s="266"/>
      <c r="J8" s="266"/>
      <c r="K8" s="266"/>
      <c r="L8" s="266"/>
      <c r="M8" s="266"/>
      <c r="N8" s="266"/>
      <c r="O8" s="266"/>
      <c r="P8" s="266"/>
      <c r="Q8" s="266"/>
      <c r="R8" s="266"/>
      <c r="S8" s="266"/>
      <c r="T8" s="266"/>
      <c r="U8" s="266"/>
      <c r="V8" s="266"/>
      <c r="W8" s="266"/>
      <c r="X8" s="266"/>
      <c r="Y8" s="266"/>
      <c r="Z8" s="266"/>
      <c r="AA8" s="266"/>
      <c r="AB8" s="266"/>
      <c r="AC8" s="266"/>
      <c r="AD8" s="266"/>
      <c r="AE8" s="266"/>
      <c r="AF8" s="266"/>
      <c r="AG8" s="266"/>
      <c r="AH8" s="266"/>
      <c r="AI8" s="266"/>
      <c r="AJ8" s="266"/>
      <c r="AK8" s="266"/>
      <c r="AL8" s="266"/>
      <c r="AM8" s="267"/>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row>
    <row r="9" spans="4:996" ht="14.15" customHeight="1" x14ac:dyDescent="0.25">
      <c r="D9" s="174"/>
      <c r="E9" s="326" t="s">
        <v>5</v>
      </c>
      <c r="F9" s="326"/>
      <c r="G9" s="326"/>
      <c r="H9" s="326"/>
      <c r="I9" s="326"/>
      <c r="J9" s="326"/>
      <c r="K9" s="605">
        <f>'Ficha 1. RESUMEN ERRP'!$I$9</f>
        <v>0</v>
      </c>
      <c r="L9" s="605"/>
      <c r="M9" s="605"/>
      <c r="N9" s="605"/>
      <c r="O9" s="605"/>
      <c r="P9" s="605"/>
      <c r="Q9" s="605"/>
      <c r="R9" s="605"/>
      <c r="S9" s="605"/>
      <c r="T9" s="605"/>
      <c r="U9" s="605"/>
      <c r="V9" s="605"/>
      <c r="W9" s="605"/>
      <c r="X9" s="605"/>
      <c r="Y9" s="605"/>
      <c r="Z9" s="605"/>
      <c r="AA9" s="605"/>
      <c r="AB9" s="606"/>
      <c r="AC9" s="605"/>
      <c r="AD9" s="605"/>
      <c r="AE9" s="605"/>
      <c r="AF9" s="605"/>
      <c r="AG9" s="605"/>
      <c r="AH9" s="605"/>
      <c r="AI9" s="605"/>
      <c r="AJ9" s="605"/>
      <c r="AK9" s="605"/>
      <c r="AL9" s="605"/>
      <c r="AM9" s="607"/>
      <c r="AN9" s="8"/>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row>
    <row r="10" spans="4:996" ht="13.9" customHeight="1" x14ac:dyDescent="0.25">
      <c r="D10" s="175"/>
      <c r="E10" s="599" t="s">
        <v>8</v>
      </c>
      <c r="F10" s="599"/>
      <c r="G10" s="599"/>
      <c r="H10" s="599"/>
      <c r="I10" s="599"/>
      <c r="J10" s="599"/>
      <c r="K10" s="600">
        <f>'Ficha 1. RESUMEN ERRP'!$I$10</f>
        <v>0</v>
      </c>
      <c r="L10" s="600"/>
      <c r="M10" s="600"/>
      <c r="N10" s="600"/>
      <c r="O10" s="600"/>
      <c r="P10" s="600"/>
      <c r="Q10" s="600"/>
      <c r="R10" s="600"/>
      <c r="S10" s="600"/>
      <c r="T10" s="600"/>
      <c r="U10" s="600"/>
      <c r="V10" s="600"/>
      <c r="W10" s="600"/>
      <c r="X10" s="600"/>
      <c r="Y10" s="600"/>
      <c r="Z10" s="600"/>
      <c r="AA10" s="600"/>
      <c r="AB10" s="176"/>
      <c r="AC10" s="599" t="s">
        <v>117</v>
      </c>
      <c r="AD10" s="599"/>
      <c r="AE10" s="599"/>
      <c r="AF10" s="599"/>
      <c r="AG10" s="599"/>
      <c r="AH10" s="599"/>
      <c r="AI10" s="599"/>
      <c r="AJ10" s="601">
        <f>'Ficha 1. RESUMEN ERRP'!$AH$10</f>
        <v>0</v>
      </c>
      <c r="AK10" s="601"/>
      <c r="AL10" s="601"/>
      <c r="AM10" s="602"/>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row>
    <row r="11" spans="4:996" ht="13.5" customHeight="1" x14ac:dyDescent="0.25">
      <c r="D11" s="29"/>
      <c r="E11" s="30"/>
      <c r="F11" s="30"/>
      <c r="G11" s="30"/>
      <c r="H11" s="30"/>
      <c r="I11" s="30"/>
      <c r="J11" s="30"/>
      <c r="K11" s="30"/>
      <c r="L11" s="30"/>
      <c r="M11" s="30"/>
      <c r="N11" s="34"/>
      <c r="O11" s="34"/>
      <c r="P11" s="34"/>
      <c r="Q11" s="34"/>
      <c r="R11" s="34"/>
      <c r="S11" s="34"/>
      <c r="T11" s="34"/>
      <c r="U11" s="34"/>
      <c r="V11" s="34"/>
      <c r="W11" s="34"/>
      <c r="X11" s="34"/>
      <c r="Y11" s="34"/>
      <c r="Z11" s="29"/>
      <c r="AA11" s="30"/>
      <c r="AB11" s="30"/>
      <c r="AC11" s="30"/>
      <c r="AD11" s="30"/>
      <c r="AE11" s="34"/>
      <c r="AF11" s="34"/>
      <c r="AG11" s="34"/>
      <c r="AH11" s="34"/>
      <c r="AI11" s="34"/>
      <c r="AJ11" s="34"/>
      <c r="AK11" s="34"/>
      <c r="AL11" s="34"/>
      <c r="AM11" s="34"/>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row>
    <row r="12" spans="4:996" ht="24" customHeight="1" x14ac:dyDescent="0.25">
      <c r="D12" s="263" t="s">
        <v>2</v>
      </c>
      <c r="E12" s="264"/>
      <c r="F12" s="265" t="s">
        <v>218</v>
      </c>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7"/>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row>
    <row r="13" spans="4:996" ht="6" customHeight="1" x14ac:dyDescent="0.25">
      <c r="D13" s="101"/>
      <c r="E13" s="48"/>
      <c r="F13" s="48"/>
      <c r="G13" s="48"/>
      <c r="H13" s="48"/>
      <c r="I13" s="48"/>
      <c r="J13" s="48"/>
      <c r="K13" s="48"/>
      <c r="L13" s="48"/>
      <c r="M13" s="48"/>
      <c r="N13" s="49"/>
      <c r="O13" s="49"/>
      <c r="P13" s="49"/>
      <c r="Q13" s="49"/>
      <c r="R13" s="49"/>
      <c r="S13" s="49"/>
      <c r="T13" s="49"/>
      <c r="U13" s="49"/>
      <c r="V13" s="49"/>
      <c r="W13" s="49"/>
      <c r="X13" s="49"/>
      <c r="Y13" s="49"/>
      <c r="Z13" s="33"/>
      <c r="AA13" s="48"/>
      <c r="AB13" s="48"/>
      <c r="AC13" s="48"/>
      <c r="AD13" s="48"/>
      <c r="AE13" s="49"/>
      <c r="AF13" s="49"/>
      <c r="AG13" s="49"/>
      <c r="AH13" s="49"/>
      <c r="AI13" s="49"/>
      <c r="AJ13" s="49"/>
      <c r="AK13" s="49"/>
      <c r="AL13" s="49"/>
      <c r="AM13" s="50"/>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row>
    <row r="14" spans="4:996" ht="16.5" customHeight="1" x14ac:dyDescent="0.25">
      <c r="D14" s="121" t="s">
        <v>127</v>
      </c>
      <c r="E14" s="108"/>
      <c r="F14" s="108"/>
      <c r="G14" s="108"/>
      <c r="H14" s="108"/>
      <c r="I14" s="108"/>
      <c r="J14" s="108"/>
      <c r="K14" s="108"/>
      <c r="L14" s="108"/>
      <c r="M14" s="108"/>
      <c r="N14" s="34"/>
      <c r="O14" s="34"/>
      <c r="P14" s="34"/>
      <c r="Q14" s="34"/>
      <c r="R14" s="34"/>
      <c r="S14" s="34"/>
      <c r="T14" s="34"/>
      <c r="U14" s="34"/>
      <c r="V14" s="34"/>
      <c r="W14" s="34"/>
      <c r="X14" s="34"/>
      <c r="Y14" s="34"/>
      <c r="Z14" s="29"/>
      <c r="AA14" s="108"/>
      <c r="AB14" s="108"/>
      <c r="AC14" s="108"/>
      <c r="AD14" s="108"/>
      <c r="AE14" s="34"/>
      <c r="AF14" s="34"/>
      <c r="AG14" s="34"/>
      <c r="AH14" s="34"/>
      <c r="AI14" s="34"/>
      <c r="AJ14" s="34"/>
      <c r="AK14" s="34"/>
      <c r="AL14" s="34"/>
      <c r="AM14" s="56"/>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row>
    <row r="15" spans="4:996" ht="16.5" customHeight="1" x14ac:dyDescent="0.25">
      <c r="D15" s="156" t="s">
        <v>138</v>
      </c>
      <c r="E15" s="595" t="s">
        <v>315</v>
      </c>
      <c r="F15" s="595"/>
      <c r="G15" s="595"/>
      <c r="H15" s="595"/>
      <c r="I15" s="595"/>
      <c r="J15" s="595"/>
      <c r="K15" s="595"/>
      <c r="L15" s="595"/>
      <c r="M15" s="595"/>
      <c r="N15" s="595"/>
      <c r="O15" s="595"/>
      <c r="P15" s="595"/>
      <c r="Q15" s="595"/>
      <c r="R15" s="595"/>
      <c r="S15" s="595"/>
      <c r="T15" s="595"/>
      <c r="U15" s="595"/>
      <c r="V15" s="595"/>
      <c r="W15" s="595"/>
      <c r="X15" s="595"/>
      <c r="Y15" s="595"/>
      <c r="Z15" s="595"/>
      <c r="AA15" s="595"/>
      <c r="AB15" s="595"/>
      <c r="AC15" s="595"/>
      <c r="AD15" s="595"/>
      <c r="AE15" s="595"/>
      <c r="AF15" s="595"/>
      <c r="AG15" s="595"/>
      <c r="AH15" s="595"/>
      <c r="AI15" s="595"/>
      <c r="AJ15" s="595"/>
      <c r="AK15" s="595"/>
      <c r="AL15" s="595"/>
      <c r="AM15" s="596"/>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row>
    <row r="16" spans="4:996" ht="16.5" customHeight="1" x14ac:dyDescent="0.25">
      <c r="D16" s="156"/>
      <c r="E16" s="595"/>
      <c r="F16" s="595"/>
      <c r="G16" s="595"/>
      <c r="H16" s="595"/>
      <c r="I16" s="595"/>
      <c r="J16" s="595"/>
      <c r="K16" s="595"/>
      <c r="L16" s="595"/>
      <c r="M16" s="595"/>
      <c r="N16" s="595"/>
      <c r="O16" s="595"/>
      <c r="P16" s="595"/>
      <c r="Q16" s="595"/>
      <c r="R16" s="595"/>
      <c r="S16" s="595"/>
      <c r="T16" s="595"/>
      <c r="U16" s="595"/>
      <c r="V16" s="595"/>
      <c r="W16" s="595"/>
      <c r="X16" s="595"/>
      <c r="Y16" s="595"/>
      <c r="Z16" s="595"/>
      <c r="AA16" s="595"/>
      <c r="AB16" s="595"/>
      <c r="AC16" s="595"/>
      <c r="AD16" s="595"/>
      <c r="AE16" s="595"/>
      <c r="AF16" s="595"/>
      <c r="AG16" s="595"/>
      <c r="AH16" s="595"/>
      <c r="AI16" s="595"/>
      <c r="AJ16" s="595"/>
      <c r="AK16" s="595"/>
      <c r="AL16" s="595"/>
      <c r="AM16" s="59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row>
    <row r="17" spans="4:996" ht="16.5" customHeight="1" x14ac:dyDescent="0.25">
      <c r="D17" s="156"/>
      <c r="E17" s="595"/>
      <c r="F17" s="595"/>
      <c r="G17" s="595"/>
      <c r="H17" s="595"/>
      <c r="I17" s="595"/>
      <c r="J17" s="595"/>
      <c r="K17" s="595"/>
      <c r="L17" s="595"/>
      <c r="M17" s="595"/>
      <c r="N17" s="595"/>
      <c r="O17" s="595"/>
      <c r="P17" s="595"/>
      <c r="Q17" s="595"/>
      <c r="R17" s="595"/>
      <c r="S17" s="595"/>
      <c r="T17" s="595"/>
      <c r="U17" s="595"/>
      <c r="V17" s="595"/>
      <c r="W17" s="595"/>
      <c r="X17" s="595"/>
      <c r="Y17" s="595"/>
      <c r="Z17" s="595"/>
      <c r="AA17" s="595"/>
      <c r="AB17" s="595"/>
      <c r="AC17" s="595"/>
      <c r="AD17" s="595"/>
      <c r="AE17" s="595"/>
      <c r="AF17" s="595"/>
      <c r="AG17" s="595"/>
      <c r="AH17" s="595"/>
      <c r="AI17" s="595"/>
      <c r="AJ17" s="595"/>
      <c r="AK17" s="595"/>
      <c r="AL17" s="595"/>
      <c r="AM17" s="596"/>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row>
    <row r="18" spans="4:996" ht="16.5" customHeight="1" x14ac:dyDescent="0.25">
      <c r="D18" s="156"/>
      <c r="E18" s="595"/>
      <c r="F18" s="595"/>
      <c r="G18" s="595"/>
      <c r="H18" s="595"/>
      <c r="I18" s="595"/>
      <c r="J18" s="595"/>
      <c r="K18" s="595"/>
      <c r="L18" s="595"/>
      <c r="M18" s="595"/>
      <c r="N18" s="595"/>
      <c r="O18" s="595"/>
      <c r="P18" s="595"/>
      <c r="Q18" s="595"/>
      <c r="R18" s="595"/>
      <c r="S18" s="595"/>
      <c r="T18" s="595"/>
      <c r="U18" s="595"/>
      <c r="V18" s="595"/>
      <c r="W18" s="595"/>
      <c r="X18" s="595"/>
      <c r="Y18" s="595"/>
      <c r="Z18" s="595"/>
      <c r="AA18" s="595"/>
      <c r="AB18" s="595"/>
      <c r="AC18" s="595"/>
      <c r="AD18" s="595"/>
      <c r="AE18" s="595"/>
      <c r="AF18" s="595"/>
      <c r="AG18" s="595"/>
      <c r="AH18" s="595"/>
      <c r="AI18" s="595"/>
      <c r="AJ18" s="595"/>
      <c r="AK18" s="595"/>
      <c r="AL18" s="595"/>
      <c r="AM18" s="596"/>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row>
    <row r="19" spans="4:996" x14ac:dyDescent="0.25">
      <c r="D19" s="156"/>
      <c r="E19" s="595"/>
      <c r="F19" s="595"/>
      <c r="G19" s="595"/>
      <c r="H19" s="595"/>
      <c r="I19" s="595"/>
      <c r="J19" s="595"/>
      <c r="K19" s="595"/>
      <c r="L19" s="595"/>
      <c r="M19" s="595"/>
      <c r="N19" s="595"/>
      <c r="O19" s="595"/>
      <c r="P19" s="595"/>
      <c r="Q19" s="595"/>
      <c r="R19" s="595"/>
      <c r="S19" s="595"/>
      <c r="T19" s="595"/>
      <c r="U19" s="595"/>
      <c r="V19" s="595"/>
      <c r="W19" s="595"/>
      <c r="X19" s="595"/>
      <c r="Y19" s="595"/>
      <c r="Z19" s="595"/>
      <c r="AA19" s="595"/>
      <c r="AB19" s="595"/>
      <c r="AC19" s="595"/>
      <c r="AD19" s="595"/>
      <c r="AE19" s="595"/>
      <c r="AF19" s="595"/>
      <c r="AG19" s="595"/>
      <c r="AH19" s="595"/>
      <c r="AI19" s="595"/>
      <c r="AJ19" s="595"/>
      <c r="AK19" s="595"/>
      <c r="AL19" s="595"/>
      <c r="AM19" s="596"/>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row>
    <row r="20" spans="4:996" ht="16.5" customHeight="1" x14ac:dyDescent="0.25">
      <c r="D20" s="156" t="s">
        <v>155</v>
      </c>
      <c r="E20" s="597" t="s">
        <v>268</v>
      </c>
      <c r="F20" s="597"/>
      <c r="G20" s="597"/>
      <c r="H20" s="597"/>
      <c r="I20" s="597"/>
      <c r="J20" s="597"/>
      <c r="K20" s="597"/>
      <c r="L20" s="597"/>
      <c r="M20" s="597"/>
      <c r="N20" s="597"/>
      <c r="O20" s="597"/>
      <c r="P20" s="597"/>
      <c r="Q20" s="597"/>
      <c r="R20" s="597"/>
      <c r="S20" s="597"/>
      <c r="T20" s="597"/>
      <c r="U20" s="597"/>
      <c r="V20" s="597"/>
      <c r="W20" s="597"/>
      <c r="X20" s="597"/>
      <c r="Y20" s="597"/>
      <c r="Z20" s="597"/>
      <c r="AA20" s="597"/>
      <c r="AB20" s="597"/>
      <c r="AC20" s="597"/>
      <c r="AD20" s="597"/>
      <c r="AE20" s="597"/>
      <c r="AF20" s="597"/>
      <c r="AG20" s="597"/>
      <c r="AH20" s="597"/>
      <c r="AI20" s="597"/>
      <c r="AJ20" s="597"/>
      <c r="AK20" s="597"/>
      <c r="AL20" s="597"/>
      <c r="AM20" s="598"/>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row>
    <row r="21" spans="4:996" ht="13.5" customHeight="1" x14ac:dyDescent="0.25">
      <c r="D21" s="11" t="s">
        <v>156</v>
      </c>
      <c r="E21" s="238" t="s">
        <v>244</v>
      </c>
      <c r="F21" s="238"/>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c r="AH21" s="238"/>
      <c r="AI21" s="238"/>
      <c r="AJ21" s="238"/>
      <c r="AK21" s="238"/>
      <c r="AL21" s="238"/>
      <c r="AM21" s="243"/>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row>
    <row r="22" spans="4:996" ht="13.5" customHeight="1" x14ac:dyDescent="0.25">
      <c r="D22" s="11" t="s">
        <v>157</v>
      </c>
      <c r="E22" s="238" t="s">
        <v>248</v>
      </c>
      <c r="F22" s="238"/>
      <c r="G22" s="238"/>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43"/>
      <c r="AN22" s="5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row>
    <row r="23" spans="4:996" ht="13.5" customHeight="1" x14ac:dyDescent="0.25">
      <c r="D23" s="11" t="s">
        <v>158</v>
      </c>
      <c r="E23" s="238" t="s">
        <v>243</v>
      </c>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c r="AH23" s="238"/>
      <c r="AI23" s="238"/>
      <c r="AJ23" s="238"/>
      <c r="AK23" s="238"/>
      <c r="AL23" s="238"/>
      <c r="AM23" s="243"/>
      <c r="AN23" s="5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row>
    <row r="24" spans="4:996" ht="13.5" customHeight="1" x14ac:dyDescent="0.25">
      <c r="D24" s="11" t="s">
        <v>159</v>
      </c>
      <c r="E24" s="457" t="s">
        <v>161</v>
      </c>
      <c r="F24" s="457"/>
      <c r="G24" s="457"/>
      <c r="H24" s="457"/>
      <c r="I24" s="457"/>
      <c r="J24" s="457"/>
      <c r="K24" s="457"/>
      <c r="L24" s="457"/>
      <c r="M24" s="457"/>
      <c r="N24" s="457"/>
      <c r="O24" s="457"/>
      <c r="P24" s="457"/>
      <c r="Q24" s="457"/>
      <c r="R24" s="457"/>
      <c r="S24" s="457"/>
      <c r="T24" s="457"/>
      <c r="U24" s="457"/>
      <c r="V24" s="457"/>
      <c r="W24" s="457"/>
      <c r="X24" s="457"/>
      <c r="Y24" s="457"/>
      <c r="Z24" s="457"/>
      <c r="AA24" s="457"/>
      <c r="AB24" s="457"/>
      <c r="AC24" s="457"/>
      <c r="AD24" s="457"/>
      <c r="AE24" s="457"/>
      <c r="AF24" s="457"/>
      <c r="AG24" s="457"/>
      <c r="AH24" s="457"/>
      <c r="AI24" s="457"/>
      <c r="AJ24" s="457"/>
      <c r="AK24" s="457"/>
      <c r="AL24" s="457"/>
      <c r="AM24" s="458"/>
      <c r="AN24" s="100"/>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row>
    <row r="25" spans="4:996" ht="13.5" customHeight="1" x14ac:dyDescent="0.25">
      <c r="D25" s="11"/>
      <c r="E25" s="457"/>
      <c r="F25" s="457"/>
      <c r="G25" s="457"/>
      <c r="H25" s="457"/>
      <c r="I25" s="457"/>
      <c r="J25" s="457"/>
      <c r="K25" s="457"/>
      <c r="L25" s="457"/>
      <c r="M25" s="457"/>
      <c r="N25" s="457"/>
      <c r="O25" s="457"/>
      <c r="P25" s="457"/>
      <c r="Q25" s="457"/>
      <c r="R25" s="457"/>
      <c r="S25" s="457"/>
      <c r="T25" s="457"/>
      <c r="U25" s="457"/>
      <c r="V25" s="457"/>
      <c r="W25" s="457"/>
      <c r="X25" s="457"/>
      <c r="Y25" s="457"/>
      <c r="Z25" s="457"/>
      <c r="AA25" s="457"/>
      <c r="AB25" s="457"/>
      <c r="AC25" s="457"/>
      <c r="AD25" s="457"/>
      <c r="AE25" s="457"/>
      <c r="AF25" s="457"/>
      <c r="AG25" s="457"/>
      <c r="AH25" s="457"/>
      <c r="AI25" s="457"/>
      <c r="AJ25" s="457"/>
      <c r="AK25" s="457"/>
      <c r="AL25" s="457"/>
      <c r="AM25" s="458"/>
      <c r="AN25" s="5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row>
    <row r="26" spans="4:996" ht="13.5" customHeight="1" x14ac:dyDescent="0.25">
      <c r="D26" s="11" t="s">
        <v>160</v>
      </c>
      <c r="E26" s="457" t="s">
        <v>249</v>
      </c>
      <c r="F26" s="457"/>
      <c r="G26" s="457"/>
      <c r="H26" s="457"/>
      <c r="I26" s="457"/>
      <c r="J26" s="457"/>
      <c r="K26" s="457"/>
      <c r="L26" s="457"/>
      <c r="M26" s="457"/>
      <c r="N26" s="457"/>
      <c r="O26" s="457"/>
      <c r="P26" s="457"/>
      <c r="Q26" s="457"/>
      <c r="R26" s="457"/>
      <c r="S26" s="457"/>
      <c r="T26" s="457"/>
      <c r="U26" s="457"/>
      <c r="V26" s="457"/>
      <c r="W26" s="457"/>
      <c r="X26" s="457"/>
      <c r="Y26" s="457"/>
      <c r="Z26" s="457"/>
      <c r="AA26" s="457"/>
      <c r="AB26" s="457"/>
      <c r="AC26" s="457"/>
      <c r="AD26" s="457"/>
      <c r="AE26" s="457"/>
      <c r="AF26" s="457"/>
      <c r="AG26" s="457"/>
      <c r="AH26" s="457"/>
      <c r="AI26" s="457"/>
      <c r="AJ26" s="457"/>
      <c r="AK26" s="457"/>
      <c r="AL26" s="457"/>
      <c r="AM26" s="458"/>
      <c r="AN26" s="5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row>
    <row r="27" spans="4:996" ht="13.5" customHeight="1" x14ac:dyDescent="0.25">
      <c r="D27" s="11"/>
      <c r="E27" s="457"/>
      <c r="F27" s="457"/>
      <c r="G27" s="457"/>
      <c r="H27" s="457"/>
      <c r="I27" s="457"/>
      <c r="J27" s="457"/>
      <c r="K27" s="457"/>
      <c r="L27" s="457"/>
      <c r="M27" s="457"/>
      <c r="N27" s="457"/>
      <c r="O27" s="457"/>
      <c r="P27" s="457"/>
      <c r="Q27" s="457"/>
      <c r="R27" s="457"/>
      <c r="S27" s="457"/>
      <c r="T27" s="457"/>
      <c r="U27" s="457"/>
      <c r="V27" s="457"/>
      <c r="W27" s="457"/>
      <c r="X27" s="457"/>
      <c r="Y27" s="457"/>
      <c r="Z27" s="457"/>
      <c r="AA27" s="457"/>
      <c r="AB27" s="457"/>
      <c r="AC27" s="457"/>
      <c r="AD27" s="457"/>
      <c r="AE27" s="457"/>
      <c r="AF27" s="457"/>
      <c r="AG27" s="457"/>
      <c r="AH27" s="457"/>
      <c r="AI27" s="457"/>
      <c r="AJ27" s="457"/>
      <c r="AK27" s="457"/>
      <c r="AL27" s="457"/>
      <c r="AM27" s="458"/>
      <c r="AN27" s="5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row>
    <row r="28" spans="4:996" ht="13.5" customHeight="1" x14ac:dyDescent="0.25">
      <c r="D28" s="11"/>
      <c r="E28" s="457"/>
      <c r="F28" s="457"/>
      <c r="G28" s="457"/>
      <c r="H28" s="457"/>
      <c r="I28" s="457"/>
      <c r="J28" s="457"/>
      <c r="K28" s="457"/>
      <c r="L28" s="457"/>
      <c r="M28" s="457"/>
      <c r="N28" s="457"/>
      <c r="O28" s="457"/>
      <c r="P28" s="457"/>
      <c r="Q28" s="457"/>
      <c r="R28" s="457"/>
      <c r="S28" s="457"/>
      <c r="T28" s="457"/>
      <c r="U28" s="457"/>
      <c r="V28" s="457"/>
      <c r="W28" s="457"/>
      <c r="X28" s="457"/>
      <c r="Y28" s="457"/>
      <c r="Z28" s="457"/>
      <c r="AA28" s="457"/>
      <c r="AB28" s="457"/>
      <c r="AC28" s="457"/>
      <c r="AD28" s="457"/>
      <c r="AE28" s="457"/>
      <c r="AF28" s="457"/>
      <c r="AG28" s="457"/>
      <c r="AH28" s="457"/>
      <c r="AI28" s="457"/>
      <c r="AJ28" s="457"/>
      <c r="AK28" s="457"/>
      <c r="AL28" s="457"/>
      <c r="AM28" s="458"/>
      <c r="AN28" s="5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row>
    <row r="29" spans="4:996" ht="13.5" customHeight="1" x14ac:dyDescent="0.25">
      <c r="D29" s="11"/>
      <c r="E29" s="457"/>
      <c r="F29" s="457"/>
      <c r="G29" s="457"/>
      <c r="H29" s="457"/>
      <c r="I29" s="457"/>
      <c r="J29" s="457"/>
      <c r="K29" s="457"/>
      <c r="L29" s="457"/>
      <c r="M29" s="457"/>
      <c r="N29" s="457"/>
      <c r="O29" s="457"/>
      <c r="P29" s="457"/>
      <c r="Q29" s="457"/>
      <c r="R29" s="457"/>
      <c r="S29" s="457"/>
      <c r="T29" s="457"/>
      <c r="U29" s="457"/>
      <c r="V29" s="457"/>
      <c r="W29" s="457"/>
      <c r="X29" s="457"/>
      <c r="Y29" s="457"/>
      <c r="Z29" s="457"/>
      <c r="AA29" s="457"/>
      <c r="AB29" s="457"/>
      <c r="AC29" s="457"/>
      <c r="AD29" s="457"/>
      <c r="AE29" s="457"/>
      <c r="AF29" s="457"/>
      <c r="AG29" s="457"/>
      <c r="AH29" s="457"/>
      <c r="AI29" s="457"/>
      <c r="AJ29" s="457"/>
      <c r="AK29" s="457"/>
      <c r="AL29" s="457"/>
      <c r="AM29" s="458"/>
      <c r="AN29" s="5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row>
    <row r="30" spans="4:996" ht="13.5" customHeight="1" x14ac:dyDescent="0.25">
      <c r="D30" s="11"/>
      <c r="E30" s="457"/>
      <c r="F30" s="457"/>
      <c r="G30" s="457"/>
      <c r="H30" s="457"/>
      <c r="I30" s="457"/>
      <c r="J30" s="457"/>
      <c r="K30" s="457"/>
      <c r="L30" s="457"/>
      <c r="M30" s="457"/>
      <c r="N30" s="457"/>
      <c r="O30" s="457"/>
      <c r="P30" s="457"/>
      <c r="Q30" s="457"/>
      <c r="R30" s="457"/>
      <c r="S30" s="457"/>
      <c r="T30" s="457"/>
      <c r="U30" s="457"/>
      <c r="V30" s="457"/>
      <c r="W30" s="457"/>
      <c r="X30" s="457"/>
      <c r="Y30" s="457"/>
      <c r="Z30" s="457"/>
      <c r="AA30" s="457"/>
      <c r="AB30" s="457"/>
      <c r="AC30" s="457"/>
      <c r="AD30" s="457"/>
      <c r="AE30" s="457"/>
      <c r="AF30" s="457"/>
      <c r="AG30" s="457"/>
      <c r="AH30" s="457"/>
      <c r="AI30" s="457"/>
      <c r="AJ30" s="457"/>
      <c r="AK30" s="457"/>
      <c r="AL30" s="457"/>
      <c r="AM30" s="458"/>
      <c r="AN30" s="5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row>
    <row r="31" spans="4:996" ht="13.5" customHeight="1" x14ac:dyDescent="0.25">
      <c r="D31" s="11" t="s">
        <v>214</v>
      </c>
      <c r="E31" s="457" t="s">
        <v>316</v>
      </c>
      <c r="F31" s="457"/>
      <c r="G31" s="457"/>
      <c r="H31" s="457"/>
      <c r="I31" s="457"/>
      <c r="J31" s="457"/>
      <c r="K31" s="457"/>
      <c r="L31" s="457"/>
      <c r="M31" s="457"/>
      <c r="N31" s="457"/>
      <c r="O31" s="457"/>
      <c r="P31" s="457"/>
      <c r="Q31" s="457"/>
      <c r="R31" s="457"/>
      <c r="S31" s="457"/>
      <c r="T31" s="457"/>
      <c r="U31" s="457"/>
      <c r="V31" s="457"/>
      <c r="W31" s="457"/>
      <c r="X31" s="457"/>
      <c r="Y31" s="457"/>
      <c r="Z31" s="457"/>
      <c r="AA31" s="457"/>
      <c r="AB31" s="457"/>
      <c r="AC31" s="457"/>
      <c r="AD31" s="457"/>
      <c r="AE31" s="457"/>
      <c r="AF31" s="457"/>
      <c r="AG31" s="457"/>
      <c r="AH31" s="457"/>
      <c r="AI31" s="457"/>
      <c r="AJ31" s="457"/>
      <c r="AK31" s="457"/>
      <c r="AL31" s="457"/>
      <c r="AM31" s="458"/>
      <c r="AN31" s="5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row>
    <row r="32" spans="4:996" ht="13.5" customHeight="1" x14ac:dyDescent="0.25">
      <c r="D32" s="11"/>
      <c r="E32" s="457"/>
      <c r="F32" s="457"/>
      <c r="G32" s="457"/>
      <c r="H32" s="457"/>
      <c r="I32" s="457"/>
      <c r="J32" s="457"/>
      <c r="K32" s="457"/>
      <c r="L32" s="457"/>
      <c r="M32" s="457"/>
      <c r="N32" s="457"/>
      <c r="O32" s="457"/>
      <c r="P32" s="457"/>
      <c r="Q32" s="457"/>
      <c r="R32" s="457"/>
      <c r="S32" s="457"/>
      <c r="T32" s="457"/>
      <c r="U32" s="457"/>
      <c r="V32" s="457"/>
      <c r="W32" s="457"/>
      <c r="X32" s="457"/>
      <c r="Y32" s="457"/>
      <c r="Z32" s="457"/>
      <c r="AA32" s="457"/>
      <c r="AB32" s="457"/>
      <c r="AC32" s="457"/>
      <c r="AD32" s="457"/>
      <c r="AE32" s="457"/>
      <c r="AF32" s="457"/>
      <c r="AG32" s="457"/>
      <c r="AH32" s="457"/>
      <c r="AI32" s="457"/>
      <c r="AJ32" s="457"/>
      <c r="AK32" s="457"/>
      <c r="AL32" s="457"/>
      <c r="AM32" s="458"/>
      <c r="AN32" s="5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row>
    <row r="33" spans="4:996" ht="13.5" customHeight="1" x14ac:dyDescent="0.25">
      <c r="D33" s="11"/>
      <c r="E33" s="457"/>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7"/>
      <c r="AD33" s="457"/>
      <c r="AE33" s="457"/>
      <c r="AF33" s="457"/>
      <c r="AG33" s="457"/>
      <c r="AH33" s="457"/>
      <c r="AI33" s="457"/>
      <c r="AJ33" s="457"/>
      <c r="AK33" s="457"/>
      <c r="AL33" s="457"/>
      <c r="AM33" s="458"/>
      <c r="AN33" s="5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row>
    <row r="34" spans="4:996" ht="13.5" customHeight="1" x14ac:dyDescent="0.25">
      <c r="D34" s="11"/>
      <c r="E34" s="457"/>
      <c r="F34" s="457"/>
      <c r="G34" s="457"/>
      <c r="H34" s="457"/>
      <c r="I34" s="457"/>
      <c r="J34" s="457"/>
      <c r="K34" s="457"/>
      <c r="L34" s="457"/>
      <c r="M34" s="457"/>
      <c r="N34" s="457"/>
      <c r="O34" s="457"/>
      <c r="P34" s="457"/>
      <c r="Q34" s="457"/>
      <c r="R34" s="457"/>
      <c r="S34" s="457"/>
      <c r="T34" s="457"/>
      <c r="U34" s="457"/>
      <c r="V34" s="457"/>
      <c r="W34" s="457"/>
      <c r="X34" s="457"/>
      <c r="Y34" s="457"/>
      <c r="Z34" s="457"/>
      <c r="AA34" s="457"/>
      <c r="AB34" s="457"/>
      <c r="AC34" s="457"/>
      <c r="AD34" s="457"/>
      <c r="AE34" s="457"/>
      <c r="AF34" s="457"/>
      <c r="AG34" s="457"/>
      <c r="AH34" s="457"/>
      <c r="AI34" s="457"/>
      <c r="AJ34" s="457"/>
      <c r="AK34" s="457"/>
      <c r="AL34" s="457"/>
      <c r="AM34" s="458"/>
      <c r="AN34" s="5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row>
    <row r="35" spans="4:996" ht="7.5" customHeight="1" x14ac:dyDescent="0.25">
      <c r="D35" s="11"/>
      <c r="E35" s="457"/>
      <c r="F35" s="457"/>
      <c r="G35" s="457"/>
      <c r="H35" s="457"/>
      <c r="I35" s="457"/>
      <c r="J35" s="457"/>
      <c r="K35" s="457"/>
      <c r="L35" s="457"/>
      <c r="M35" s="457"/>
      <c r="N35" s="457"/>
      <c r="O35" s="457"/>
      <c r="P35" s="457"/>
      <c r="Q35" s="457"/>
      <c r="R35" s="457"/>
      <c r="S35" s="457"/>
      <c r="T35" s="457"/>
      <c r="U35" s="457"/>
      <c r="V35" s="457"/>
      <c r="W35" s="457"/>
      <c r="X35" s="457"/>
      <c r="Y35" s="457"/>
      <c r="Z35" s="457"/>
      <c r="AA35" s="457"/>
      <c r="AB35" s="457"/>
      <c r="AC35" s="457"/>
      <c r="AD35" s="457"/>
      <c r="AE35" s="457"/>
      <c r="AF35" s="457"/>
      <c r="AG35" s="457"/>
      <c r="AH35" s="457"/>
      <c r="AI35" s="457"/>
      <c r="AJ35" s="457"/>
      <c r="AK35" s="457"/>
      <c r="AL35" s="457"/>
      <c r="AM35" s="458"/>
      <c r="AN35" s="5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row>
    <row r="36" spans="4:996" ht="13.5" customHeight="1" x14ac:dyDescent="0.25">
      <c r="D36" s="11" t="s">
        <v>215</v>
      </c>
      <c r="E36" s="457" t="s">
        <v>250</v>
      </c>
      <c r="F36" s="457"/>
      <c r="G36" s="457"/>
      <c r="H36" s="457"/>
      <c r="I36" s="457"/>
      <c r="J36" s="457"/>
      <c r="K36" s="457"/>
      <c r="L36" s="457"/>
      <c r="M36" s="457"/>
      <c r="N36" s="457"/>
      <c r="O36" s="457"/>
      <c r="P36" s="457"/>
      <c r="Q36" s="457"/>
      <c r="R36" s="457"/>
      <c r="S36" s="457"/>
      <c r="T36" s="457"/>
      <c r="U36" s="457"/>
      <c r="V36" s="457"/>
      <c r="W36" s="457"/>
      <c r="X36" s="457"/>
      <c r="Y36" s="457"/>
      <c r="Z36" s="457"/>
      <c r="AA36" s="457"/>
      <c r="AB36" s="457"/>
      <c r="AC36" s="457"/>
      <c r="AD36" s="457"/>
      <c r="AE36" s="457"/>
      <c r="AF36" s="457"/>
      <c r="AG36" s="457"/>
      <c r="AH36" s="457"/>
      <c r="AI36" s="457"/>
      <c r="AJ36" s="457"/>
      <c r="AK36" s="457"/>
      <c r="AL36" s="457"/>
      <c r="AM36" s="458"/>
      <c r="AN36" s="5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row>
    <row r="37" spans="4:996" ht="13.5" customHeight="1" x14ac:dyDescent="0.25">
      <c r="D37" s="11"/>
      <c r="E37" s="603" t="s">
        <v>251</v>
      </c>
      <c r="F37" s="603"/>
      <c r="G37" s="603"/>
      <c r="H37" s="603"/>
      <c r="I37" s="603"/>
      <c r="J37" s="603"/>
      <c r="K37" s="603"/>
      <c r="L37" s="603"/>
      <c r="M37" s="603"/>
      <c r="N37" s="603"/>
      <c r="O37" s="603"/>
      <c r="P37" s="603"/>
      <c r="Q37" s="603"/>
      <c r="R37" s="603"/>
      <c r="S37" s="603"/>
      <c r="T37" s="603"/>
      <c r="U37" s="603"/>
      <c r="V37" s="603"/>
      <c r="W37" s="603"/>
      <c r="X37" s="603"/>
      <c r="Y37" s="603"/>
      <c r="Z37" s="603"/>
      <c r="AA37" s="603"/>
      <c r="AB37" s="603"/>
      <c r="AC37" s="603"/>
      <c r="AD37" s="603"/>
      <c r="AE37" s="603"/>
      <c r="AF37" s="603"/>
      <c r="AG37" s="603"/>
      <c r="AH37" s="603"/>
      <c r="AI37" s="603"/>
      <c r="AJ37" s="603"/>
      <c r="AK37" s="603"/>
      <c r="AL37" s="603"/>
      <c r="AM37" s="604"/>
      <c r="AN37" s="5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row>
    <row r="38" spans="4:996" ht="13.5" customHeight="1" x14ac:dyDescent="0.25">
      <c r="D38" s="11"/>
      <c r="E38" s="603"/>
      <c r="F38" s="603"/>
      <c r="G38" s="603"/>
      <c r="H38" s="603"/>
      <c r="I38" s="603"/>
      <c r="J38" s="603"/>
      <c r="K38" s="603"/>
      <c r="L38" s="603"/>
      <c r="M38" s="603"/>
      <c r="N38" s="603"/>
      <c r="O38" s="603"/>
      <c r="P38" s="603"/>
      <c r="Q38" s="603"/>
      <c r="R38" s="603"/>
      <c r="S38" s="603"/>
      <c r="T38" s="603"/>
      <c r="U38" s="603"/>
      <c r="V38" s="603"/>
      <c r="W38" s="603"/>
      <c r="X38" s="603"/>
      <c r="Y38" s="603"/>
      <c r="Z38" s="603"/>
      <c r="AA38" s="603"/>
      <c r="AB38" s="603"/>
      <c r="AC38" s="603"/>
      <c r="AD38" s="603"/>
      <c r="AE38" s="603"/>
      <c r="AF38" s="603"/>
      <c r="AG38" s="603"/>
      <c r="AH38" s="603"/>
      <c r="AI38" s="603"/>
      <c r="AJ38" s="603"/>
      <c r="AK38" s="603"/>
      <c r="AL38" s="603"/>
      <c r="AM38" s="604"/>
      <c r="AN38" s="5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row>
    <row r="39" spans="4:996" ht="13.5" customHeight="1" x14ac:dyDescent="0.25">
      <c r="D39" s="11"/>
      <c r="E39" s="603" t="s">
        <v>296</v>
      </c>
      <c r="F39" s="603"/>
      <c r="G39" s="603"/>
      <c r="H39" s="603"/>
      <c r="I39" s="603"/>
      <c r="J39" s="603"/>
      <c r="K39" s="603"/>
      <c r="L39" s="603"/>
      <c r="M39" s="603"/>
      <c r="N39" s="603"/>
      <c r="O39" s="603"/>
      <c r="P39" s="603"/>
      <c r="Q39" s="603"/>
      <c r="R39" s="603"/>
      <c r="S39" s="603"/>
      <c r="T39" s="603"/>
      <c r="U39" s="603"/>
      <c r="V39" s="603"/>
      <c r="W39" s="603"/>
      <c r="X39" s="603"/>
      <c r="Y39" s="603"/>
      <c r="Z39" s="603"/>
      <c r="AA39" s="603"/>
      <c r="AB39" s="603"/>
      <c r="AC39" s="603"/>
      <c r="AD39" s="603"/>
      <c r="AE39" s="603"/>
      <c r="AF39" s="603"/>
      <c r="AG39" s="603"/>
      <c r="AH39" s="603"/>
      <c r="AI39" s="603"/>
      <c r="AJ39" s="603"/>
      <c r="AK39" s="603"/>
      <c r="AL39" s="603"/>
      <c r="AM39" s="604"/>
      <c r="AN39" s="5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row>
    <row r="40" spans="4:996" ht="13.5" customHeight="1" x14ac:dyDescent="0.25">
      <c r="D40" s="11"/>
      <c r="E40" s="603"/>
      <c r="F40" s="603"/>
      <c r="G40" s="603"/>
      <c r="H40" s="603"/>
      <c r="I40" s="603"/>
      <c r="J40" s="603"/>
      <c r="K40" s="603"/>
      <c r="L40" s="603"/>
      <c r="M40" s="603"/>
      <c r="N40" s="603"/>
      <c r="O40" s="603"/>
      <c r="P40" s="603"/>
      <c r="Q40" s="603"/>
      <c r="R40" s="603"/>
      <c r="S40" s="603"/>
      <c r="T40" s="603"/>
      <c r="U40" s="603"/>
      <c r="V40" s="603"/>
      <c r="W40" s="603"/>
      <c r="X40" s="603"/>
      <c r="Y40" s="603"/>
      <c r="Z40" s="603"/>
      <c r="AA40" s="603"/>
      <c r="AB40" s="603"/>
      <c r="AC40" s="603"/>
      <c r="AD40" s="603"/>
      <c r="AE40" s="603"/>
      <c r="AF40" s="603"/>
      <c r="AG40" s="603"/>
      <c r="AH40" s="603"/>
      <c r="AI40" s="603"/>
      <c r="AJ40" s="603"/>
      <c r="AK40" s="603"/>
      <c r="AL40" s="603"/>
      <c r="AM40" s="604"/>
      <c r="AN40" s="5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row>
    <row r="41" spans="4:996" ht="13.5" customHeight="1" x14ac:dyDescent="0.25">
      <c r="D41" s="11"/>
      <c r="E41" s="603"/>
      <c r="F41" s="603"/>
      <c r="G41" s="603"/>
      <c r="H41" s="603"/>
      <c r="I41" s="603"/>
      <c r="J41" s="603"/>
      <c r="K41" s="603"/>
      <c r="L41" s="603"/>
      <c r="M41" s="603"/>
      <c r="N41" s="603"/>
      <c r="O41" s="603"/>
      <c r="P41" s="603"/>
      <c r="Q41" s="603"/>
      <c r="R41" s="603"/>
      <c r="S41" s="603"/>
      <c r="T41" s="603"/>
      <c r="U41" s="603"/>
      <c r="V41" s="603"/>
      <c r="W41" s="603"/>
      <c r="X41" s="603"/>
      <c r="Y41" s="603"/>
      <c r="Z41" s="603"/>
      <c r="AA41" s="603"/>
      <c r="AB41" s="603"/>
      <c r="AC41" s="603"/>
      <c r="AD41" s="603"/>
      <c r="AE41" s="603"/>
      <c r="AF41" s="603"/>
      <c r="AG41" s="603"/>
      <c r="AH41" s="603"/>
      <c r="AI41" s="603"/>
      <c r="AJ41" s="603"/>
      <c r="AK41" s="603"/>
      <c r="AL41" s="603"/>
      <c r="AM41" s="604"/>
      <c r="AN41" s="5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row>
    <row r="42" spans="4:996" ht="13.5" customHeight="1" x14ac:dyDescent="0.25">
      <c r="D42" s="11"/>
      <c r="E42" s="457" t="s">
        <v>269</v>
      </c>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8"/>
      <c r="AN42" s="5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row>
    <row r="43" spans="4:996" x14ac:dyDescent="0.25">
      <c r="D43" s="11"/>
      <c r="E43" s="457"/>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8"/>
      <c r="AN43" s="5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row>
    <row r="44" spans="4:996" ht="12" customHeight="1" x14ac:dyDescent="0.25">
      <c r="D44" s="11"/>
      <c r="E44" s="108"/>
      <c r="F44" s="108"/>
      <c r="G44" s="108"/>
      <c r="H44" s="108"/>
      <c r="I44" s="485" t="s">
        <v>14</v>
      </c>
      <c r="J44" s="485"/>
      <c r="K44" s="485"/>
      <c r="L44" s="485"/>
      <c r="M44" s="485"/>
      <c r="N44" s="485"/>
      <c r="O44" s="485"/>
      <c r="P44" s="485"/>
      <c r="Q44" s="485"/>
      <c r="R44" s="485"/>
      <c r="S44" s="485"/>
      <c r="T44" s="485"/>
      <c r="U44" s="485"/>
      <c r="V44" s="485"/>
      <c r="W44" s="485"/>
      <c r="X44" s="485"/>
      <c r="Y44" s="485"/>
      <c r="Z44" s="483" t="s">
        <v>162</v>
      </c>
      <c r="AA44" s="483"/>
      <c r="AB44" s="483"/>
      <c r="AC44" s="483" t="s">
        <v>29</v>
      </c>
      <c r="AD44" s="483"/>
      <c r="AE44" s="483"/>
      <c r="AF44" s="483" t="s">
        <v>163</v>
      </c>
      <c r="AG44" s="483"/>
      <c r="AH44" s="483"/>
      <c r="AI44" s="6"/>
      <c r="AJ44" s="6"/>
      <c r="AK44" s="6"/>
      <c r="AL44" s="6"/>
      <c r="AM44" s="17"/>
      <c r="AN44" s="5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row>
    <row r="45" spans="4:996" ht="12" customHeight="1" x14ac:dyDescent="0.25">
      <c r="D45" s="11"/>
      <c r="E45" s="108"/>
      <c r="F45" s="108"/>
      <c r="G45" s="108"/>
      <c r="H45" s="108"/>
      <c r="I45" s="116">
        <v>1</v>
      </c>
      <c r="J45" s="484" t="s">
        <v>30</v>
      </c>
      <c r="K45" s="484"/>
      <c r="L45" s="484"/>
      <c r="M45" s="484"/>
      <c r="N45" s="484"/>
      <c r="O45" s="484"/>
      <c r="P45" s="484"/>
      <c r="Q45" s="484"/>
      <c r="R45" s="484"/>
      <c r="S45" s="484"/>
      <c r="T45" s="484"/>
      <c r="U45" s="484"/>
      <c r="V45" s="484"/>
      <c r="W45" s="484"/>
      <c r="X45" s="484"/>
      <c r="Y45" s="484"/>
      <c r="Z45" s="476"/>
      <c r="AA45" s="476"/>
      <c r="AB45" s="476"/>
      <c r="AC45" s="476"/>
      <c r="AD45" s="476"/>
      <c r="AE45" s="476"/>
      <c r="AF45" s="476"/>
      <c r="AG45" s="476"/>
      <c r="AH45" s="476"/>
      <c r="AI45" s="6"/>
      <c r="AJ45" s="6"/>
      <c r="AK45" s="6"/>
      <c r="AL45" s="6"/>
      <c r="AM45" s="17"/>
      <c r="AN45" s="5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row>
    <row r="46" spans="4:996" ht="12" customHeight="1" x14ac:dyDescent="0.25">
      <c r="D46" s="11"/>
      <c r="E46" s="108"/>
      <c r="F46" s="108"/>
      <c r="G46" s="108"/>
      <c r="H46" s="108"/>
      <c r="I46" s="116">
        <v>2</v>
      </c>
      <c r="J46" s="484" t="s">
        <v>15</v>
      </c>
      <c r="K46" s="484"/>
      <c r="L46" s="484"/>
      <c r="M46" s="484"/>
      <c r="N46" s="484"/>
      <c r="O46" s="484"/>
      <c r="P46" s="484"/>
      <c r="Q46" s="484"/>
      <c r="R46" s="484"/>
      <c r="S46" s="484"/>
      <c r="T46" s="484"/>
      <c r="U46" s="484"/>
      <c r="V46" s="484"/>
      <c r="W46" s="484"/>
      <c r="X46" s="484"/>
      <c r="Y46" s="484"/>
      <c r="Z46" s="476"/>
      <c r="AA46" s="476"/>
      <c r="AB46" s="476"/>
      <c r="AC46" s="476"/>
      <c r="AD46" s="476"/>
      <c r="AE46" s="476"/>
      <c r="AF46" s="476"/>
      <c r="AG46" s="476"/>
      <c r="AH46" s="476"/>
      <c r="AI46" s="6"/>
      <c r="AJ46" s="6"/>
      <c r="AK46" s="6"/>
      <c r="AL46" s="6"/>
      <c r="AM46" s="17"/>
      <c r="AN46" s="5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row>
    <row r="47" spans="4:996" ht="12" customHeight="1" x14ac:dyDescent="0.25">
      <c r="D47" s="11"/>
      <c r="E47" s="108"/>
      <c r="F47" s="108"/>
      <c r="G47" s="108"/>
      <c r="H47" s="108"/>
      <c r="I47" s="116">
        <v>3</v>
      </c>
      <c r="J47" s="484" t="s">
        <v>10</v>
      </c>
      <c r="K47" s="484"/>
      <c r="L47" s="484"/>
      <c r="M47" s="484"/>
      <c r="N47" s="484"/>
      <c r="O47" s="484"/>
      <c r="P47" s="484"/>
      <c r="Q47" s="484"/>
      <c r="R47" s="484"/>
      <c r="S47" s="484"/>
      <c r="T47" s="484"/>
      <c r="U47" s="484"/>
      <c r="V47" s="484"/>
      <c r="W47" s="484"/>
      <c r="X47" s="484"/>
      <c r="Y47" s="484"/>
      <c r="Z47" s="476"/>
      <c r="AA47" s="476"/>
      <c r="AB47" s="476"/>
      <c r="AC47" s="476"/>
      <c r="AD47" s="476"/>
      <c r="AE47" s="476"/>
      <c r="AF47" s="476"/>
      <c r="AG47" s="476"/>
      <c r="AH47" s="476"/>
      <c r="AI47" s="6"/>
      <c r="AJ47" s="6"/>
      <c r="AK47" s="6"/>
      <c r="AL47" s="6"/>
      <c r="AM47" s="17"/>
      <c r="AN47" s="5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row>
    <row r="48" spans="4:996" ht="12" customHeight="1" x14ac:dyDescent="0.25">
      <c r="D48" s="11"/>
      <c r="E48" s="108"/>
      <c r="F48" s="108"/>
      <c r="G48" s="108"/>
      <c r="H48" s="108"/>
      <c r="I48" s="116">
        <v>4</v>
      </c>
      <c r="J48" s="484" t="s">
        <v>317</v>
      </c>
      <c r="K48" s="484"/>
      <c r="L48" s="484"/>
      <c r="M48" s="484"/>
      <c r="N48" s="484"/>
      <c r="O48" s="484"/>
      <c r="P48" s="484"/>
      <c r="Q48" s="484"/>
      <c r="R48" s="484"/>
      <c r="S48" s="484"/>
      <c r="T48" s="484"/>
      <c r="U48" s="484"/>
      <c r="V48" s="484"/>
      <c r="W48" s="484"/>
      <c r="X48" s="484"/>
      <c r="Y48" s="484"/>
      <c r="Z48" s="476"/>
      <c r="AA48" s="476"/>
      <c r="AB48" s="476"/>
      <c r="AC48" s="476"/>
      <c r="AD48" s="476"/>
      <c r="AE48" s="476"/>
      <c r="AF48" s="476"/>
      <c r="AG48" s="476"/>
      <c r="AH48" s="476"/>
      <c r="AI48" s="6"/>
      <c r="AJ48" s="6"/>
      <c r="AK48" s="6"/>
      <c r="AL48" s="6"/>
      <c r="AM48" s="17"/>
      <c r="AN48" s="5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row>
    <row r="49" spans="2:996" ht="12" customHeight="1" x14ac:dyDescent="0.25">
      <c r="D49" s="11"/>
      <c r="E49" s="108"/>
      <c r="F49" s="108"/>
      <c r="G49" s="108"/>
      <c r="H49" s="108"/>
      <c r="I49" s="116">
        <v>5</v>
      </c>
      <c r="J49" s="484" t="s">
        <v>295</v>
      </c>
      <c r="K49" s="484"/>
      <c r="L49" s="484"/>
      <c r="M49" s="484"/>
      <c r="N49" s="484"/>
      <c r="O49" s="484"/>
      <c r="P49" s="484"/>
      <c r="Q49" s="484"/>
      <c r="R49" s="484"/>
      <c r="S49" s="484"/>
      <c r="T49" s="484"/>
      <c r="U49" s="484"/>
      <c r="V49" s="484"/>
      <c r="W49" s="484"/>
      <c r="X49" s="484"/>
      <c r="Y49" s="484"/>
      <c r="Z49" s="476"/>
      <c r="AA49" s="476"/>
      <c r="AB49" s="476"/>
      <c r="AC49" s="476"/>
      <c r="AD49" s="476"/>
      <c r="AE49" s="476"/>
      <c r="AF49" s="476"/>
      <c r="AG49" s="476"/>
      <c r="AH49" s="476"/>
      <c r="AI49" s="6"/>
      <c r="AJ49" s="6"/>
      <c r="AK49" s="6"/>
      <c r="AL49" s="6"/>
      <c r="AM49" s="17"/>
      <c r="AN49" s="5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row>
    <row r="50" spans="2:996" ht="12" customHeight="1" x14ac:dyDescent="0.25">
      <c r="D50" s="11"/>
      <c r="E50" s="108"/>
      <c r="F50" s="108"/>
      <c r="G50" s="108"/>
      <c r="H50" s="108"/>
      <c r="I50" s="117" t="s">
        <v>12</v>
      </c>
      <c r="J50" s="547"/>
      <c r="K50" s="547"/>
      <c r="L50" s="547"/>
      <c r="M50" s="547"/>
      <c r="N50" s="547"/>
      <c r="O50" s="547"/>
      <c r="P50" s="547"/>
      <c r="Q50" s="547"/>
      <c r="R50" s="547"/>
      <c r="S50" s="547"/>
      <c r="T50" s="547"/>
      <c r="U50" s="547"/>
      <c r="V50" s="547"/>
      <c r="W50" s="547"/>
      <c r="X50" s="547"/>
      <c r="Y50" s="547"/>
      <c r="Z50" s="476"/>
      <c r="AA50" s="476"/>
      <c r="AB50" s="476"/>
      <c r="AC50" s="476"/>
      <c r="AD50" s="476"/>
      <c r="AE50" s="476"/>
      <c r="AF50" s="476"/>
      <c r="AG50" s="476"/>
      <c r="AH50" s="476"/>
      <c r="AI50" s="6"/>
      <c r="AJ50" s="6"/>
      <c r="AK50" s="6"/>
      <c r="AL50" s="6"/>
      <c r="AM50" s="17"/>
      <c r="AN50" s="5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row>
    <row r="51" spans="2:996" ht="12" customHeight="1" x14ac:dyDescent="0.25">
      <c r="D51" s="11"/>
      <c r="E51" s="108"/>
      <c r="F51" s="108"/>
      <c r="G51" s="108"/>
      <c r="H51" s="108"/>
      <c r="I51" s="117" t="s">
        <v>12</v>
      </c>
      <c r="J51" s="548"/>
      <c r="K51" s="548"/>
      <c r="L51" s="548"/>
      <c r="M51" s="548"/>
      <c r="N51" s="548"/>
      <c r="O51" s="548"/>
      <c r="P51" s="548"/>
      <c r="Q51" s="548"/>
      <c r="R51" s="548"/>
      <c r="S51" s="548"/>
      <c r="T51" s="548"/>
      <c r="U51" s="548"/>
      <c r="V51" s="548"/>
      <c r="W51" s="548"/>
      <c r="X51" s="548"/>
      <c r="Y51" s="548"/>
      <c r="Z51" s="476"/>
      <c r="AA51" s="476"/>
      <c r="AB51" s="476"/>
      <c r="AC51" s="476"/>
      <c r="AD51" s="476"/>
      <c r="AE51" s="476"/>
      <c r="AF51" s="476"/>
      <c r="AG51" s="476"/>
      <c r="AH51" s="476"/>
      <c r="AI51" s="6"/>
      <c r="AJ51" s="6"/>
      <c r="AK51" s="6"/>
      <c r="AL51" s="6"/>
      <c r="AM51" s="17"/>
      <c r="AN51" s="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row>
    <row r="52" spans="2:996" x14ac:dyDescent="0.25">
      <c r="D52" s="11"/>
      <c r="E52" s="108"/>
      <c r="F52" s="108"/>
      <c r="G52" s="108"/>
      <c r="H52" s="108"/>
      <c r="I52" s="118"/>
      <c r="J52" s="118"/>
      <c r="K52" s="118"/>
      <c r="L52" s="118"/>
      <c r="M52" s="118"/>
      <c r="N52" s="118"/>
      <c r="O52" s="118"/>
      <c r="P52" s="118"/>
      <c r="Q52" s="118"/>
      <c r="R52" s="118"/>
      <c r="S52" s="118"/>
      <c r="T52" s="118"/>
      <c r="U52" s="118"/>
      <c r="V52" s="118"/>
      <c r="W52" s="118"/>
      <c r="X52" s="118"/>
      <c r="Y52" s="120" t="s">
        <v>252</v>
      </c>
      <c r="Z52" s="476"/>
      <c r="AA52" s="476"/>
      <c r="AB52" s="476"/>
      <c r="AC52" s="476"/>
      <c r="AD52" s="476"/>
      <c r="AE52" s="476"/>
      <c r="AF52" s="476"/>
      <c r="AG52" s="476"/>
      <c r="AH52" s="476"/>
      <c r="AI52" s="34"/>
      <c r="AJ52" s="34"/>
      <c r="AK52" s="34"/>
      <c r="AL52" s="34"/>
      <c r="AM52" s="56"/>
      <c r="AN52" s="5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row>
    <row r="53" spans="2:996" ht="4.5" customHeight="1" x14ac:dyDescent="0.25">
      <c r="D53" s="11"/>
      <c r="E53" s="108"/>
      <c r="F53" s="108"/>
      <c r="G53" s="108"/>
      <c r="H53" s="108"/>
      <c r="I53" s="108"/>
      <c r="J53" s="108"/>
      <c r="K53" s="108"/>
      <c r="L53" s="108"/>
      <c r="M53" s="108"/>
      <c r="N53" s="6"/>
      <c r="O53" s="6"/>
      <c r="P53" s="6"/>
      <c r="Q53" s="6"/>
      <c r="R53" s="6"/>
      <c r="S53" s="6"/>
      <c r="T53" s="6"/>
      <c r="U53" s="6"/>
      <c r="V53" s="6"/>
      <c r="W53" s="6"/>
      <c r="X53" s="6"/>
      <c r="Y53" s="6"/>
      <c r="Z53" s="6"/>
      <c r="AA53" s="6"/>
      <c r="AB53" s="6"/>
      <c r="AC53" s="6"/>
      <c r="AD53" s="6"/>
      <c r="AE53" s="34"/>
      <c r="AF53" s="34"/>
      <c r="AG53" s="34"/>
      <c r="AH53" s="34"/>
      <c r="AI53" s="34"/>
      <c r="AJ53" s="34"/>
      <c r="AK53" s="34"/>
      <c r="AL53" s="34"/>
      <c r="AM53" s="56"/>
      <c r="AN53" s="5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row>
    <row r="54" spans="2:996" ht="13.5" customHeight="1" x14ac:dyDescent="0.25">
      <c r="D54" s="11"/>
      <c r="E54" s="166"/>
      <c r="F54" s="119"/>
      <c r="G54" s="119"/>
      <c r="H54" s="119"/>
      <c r="I54" s="457" t="s">
        <v>318</v>
      </c>
      <c r="J54" s="457"/>
      <c r="K54" s="457"/>
      <c r="L54" s="457"/>
      <c r="M54" s="457"/>
      <c r="N54" s="457"/>
      <c r="O54" s="457"/>
      <c r="P54" s="457"/>
      <c r="Q54" s="457"/>
      <c r="R54" s="457"/>
      <c r="S54" s="457"/>
      <c r="T54" s="457"/>
      <c r="U54" s="457"/>
      <c r="V54" s="457"/>
      <c r="W54" s="457"/>
      <c r="X54" s="457"/>
      <c r="Y54" s="457"/>
      <c r="Z54" s="457"/>
      <c r="AA54" s="457"/>
      <c r="AB54" s="457"/>
      <c r="AC54" s="457"/>
      <c r="AD54" s="457"/>
      <c r="AE54" s="457"/>
      <c r="AF54" s="457"/>
      <c r="AG54" s="457"/>
      <c r="AH54" s="457"/>
      <c r="AI54" s="457"/>
      <c r="AJ54" s="457"/>
      <c r="AK54" s="457"/>
      <c r="AL54" s="457"/>
      <c r="AM54" s="458"/>
      <c r="AN54" s="5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row>
    <row r="55" spans="2:996" ht="13.5" customHeight="1" x14ac:dyDescent="0.25">
      <c r="D55" s="11"/>
      <c r="E55" s="119"/>
      <c r="F55" s="119"/>
      <c r="G55" s="119"/>
      <c r="H55" s="119"/>
      <c r="I55" s="457"/>
      <c r="J55" s="457"/>
      <c r="K55" s="457"/>
      <c r="L55" s="457"/>
      <c r="M55" s="457"/>
      <c r="N55" s="457"/>
      <c r="O55" s="457"/>
      <c r="P55" s="457"/>
      <c r="Q55" s="457"/>
      <c r="R55" s="457"/>
      <c r="S55" s="457"/>
      <c r="T55" s="457"/>
      <c r="U55" s="457"/>
      <c r="V55" s="457"/>
      <c r="W55" s="457"/>
      <c r="X55" s="457"/>
      <c r="Y55" s="457"/>
      <c r="Z55" s="457"/>
      <c r="AA55" s="457"/>
      <c r="AB55" s="457"/>
      <c r="AC55" s="457"/>
      <c r="AD55" s="457"/>
      <c r="AE55" s="457"/>
      <c r="AF55" s="457"/>
      <c r="AG55" s="457"/>
      <c r="AH55" s="457"/>
      <c r="AI55" s="457"/>
      <c r="AJ55" s="457"/>
      <c r="AK55" s="457"/>
      <c r="AL55" s="457"/>
      <c r="AM55" s="458"/>
      <c r="AN55" s="5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row>
    <row r="56" spans="2:996" ht="13.5" customHeight="1" x14ac:dyDescent="0.25">
      <c r="D56" s="11"/>
      <c r="E56" s="108"/>
      <c r="F56" s="108"/>
      <c r="G56" s="108"/>
      <c r="H56" s="108"/>
      <c r="I56" s="108"/>
      <c r="J56" s="108"/>
      <c r="K56" s="108"/>
      <c r="L56" s="108"/>
      <c r="M56" s="108"/>
      <c r="N56" s="34"/>
      <c r="O56" s="34"/>
      <c r="P56" s="34"/>
      <c r="Q56" s="34"/>
      <c r="R56" s="34"/>
      <c r="S56" s="34"/>
      <c r="T56" s="34"/>
      <c r="U56" s="34"/>
      <c r="V56" s="34"/>
      <c r="W56" s="34"/>
      <c r="X56" s="34"/>
      <c r="Y56" s="34"/>
      <c r="Z56" s="29"/>
      <c r="AA56" s="108"/>
      <c r="AB56" s="108"/>
      <c r="AC56" s="108"/>
      <c r="AD56" s="108"/>
      <c r="AE56" s="34"/>
      <c r="AF56" s="34"/>
      <c r="AG56" s="34"/>
      <c r="AH56" s="34"/>
      <c r="AI56" s="34"/>
      <c r="AJ56" s="34"/>
      <c r="AK56" s="34"/>
      <c r="AL56" s="34"/>
      <c r="AM56" s="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row>
    <row r="57" spans="2:996" x14ac:dyDescent="0.25">
      <c r="D57" s="45">
        <v>1</v>
      </c>
      <c r="E57" s="332" t="s">
        <v>270</v>
      </c>
      <c r="F57" s="332"/>
      <c r="G57" s="332"/>
      <c r="H57" s="332"/>
      <c r="I57" s="332"/>
      <c r="J57" s="332"/>
      <c r="K57" s="332"/>
      <c r="L57" s="332"/>
      <c r="M57" s="332"/>
      <c r="N57" s="332"/>
      <c r="O57" s="332"/>
      <c r="P57" s="332"/>
      <c r="Q57" s="332"/>
      <c r="R57" s="332"/>
      <c r="S57" s="332"/>
      <c r="T57" s="332"/>
      <c r="U57" s="332"/>
      <c r="V57" s="332"/>
      <c r="W57" s="332"/>
      <c r="X57" s="332"/>
      <c r="Y57" s="332"/>
      <c r="Z57" s="332"/>
      <c r="AA57" s="332"/>
      <c r="AB57" s="332"/>
      <c r="AC57" s="332"/>
      <c r="AD57" s="332"/>
      <c r="AE57" s="332"/>
      <c r="AF57" s="332"/>
      <c r="AG57" s="332"/>
      <c r="AH57" s="332"/>
      <c r="AI57" s="332"/>
      <c r="AJ57" s="332"/>
      <c r="AK57" s="453"/>
      <c r="AL57" s="584"/>
      <c r="AM57" s="585"/>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row>
    <row r="58" spans="2:996" ht="13.5" x14ac:dyDescent="0.25">
      <c r="D58" s="155" t="s">
        <v>133</v>
      </c>
      <c r="E58" s="18"/>
      <c r="F58" s="80"/>
      <c r="G58" s="80"/>
      <c r="H58" s="80"/>
      <c r="I58" s="80"/>
      <c r="J58" s="80"/>
      <c r="K58" s="80"/>
      <c r="L58" s="80"/>
      <c r="M58" s="80"/>
      <c r="N58" s="80"/>
      <c r="O58" s="80"/>
      <c r="P58" s="80"/>
      <c r="Q58" s="80"/>
      <c r="R58" s="159"/>
      <c r="S58" s="162"/>
      <c r="T58" s="163"/>
      <c r="U58" s="163"/>
      <c r="V58" s="163"/>
      <c r="W58" s="163"/>
      <c r="X58" s="163"/>
      <c r="Y58" s="163"/>
      <c r="Z58" s="163"/>
      <c r="AA58" s="163"/>
      <c r="AB58" s="163"/>
      <c r="AC58" s="163"/>
      <c r="AD58" s="163"/>
      <c r="AE58" s="163"/>
      <c r="AF58" s="164"/>
      <c r="AG58" s="164"/>
      <c r="AH58" s="164"/>
      <c r="AI58" s="164"/>
      <c r="AJ58" s="164"/>
      <c r="AK58" s="164"/>
      <c r="AL58" s="80"/>
      <c r="AM58" s="165"/>
      <c r="AN58" s="124"/>
      <c r="AO58" s="124"/>
      <c r="AP58" s="124"/>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row>
    <row r="59" spans="2:996" ht="13.5" customHeight="1" x14ac:dyDescent="0.25">
      <c r="B59" s="580" t="s">
        <v>147</v>
      </c>
      <c r="C59" s="581" t="s">
        <v>148</v>
      </c>
      <c r="D59" s="45">
        <v>2</v>
      </c>
      <c r="E59" s="477" t="s">
        <v>138</v>
      </c>
      <c r="F59" s="478"/>
      <c r="G59" s="478"/>
      <c r="H59" s="478"/>
      <c r="I59" s="478"/>
      <c r="J59" s="478"/>
      <c r="K59" s="478"/>
      <c r="L59" s="479"/>
      <c r="M59" s="480" t="s">
        <v>155</v>
      </c>
      <c r="N59" s="481"/>
      <c r="O59" s="481"/>
      <c r="P59" s="481"/>
      <c r="Q59" s="482"/>
      <c r="R59" s="537" t="s">
        <v>156</v>
      </c>
      <c r="S59" s="537"/>
      <c r="T59" s="537" t="s">
        <v>157</v>
      </c>
      <c r="U59" s="537"/>
      <c r="V59" s="537" t="s">
        <v>158</v>
      </c>
      <c r="W59" s="537"/>
      <c r="X59" s="561" t="s">
        <v>159</v>
      </c>
      <c r="Y59" s="561"/>
      <c r="Z59" s="561"/>
      <c r="AA59" s="537" t="s">
        <v>160</v>
      </c>
      <c r="AB59" s="537"/>
      <c r="AC59" s="537"/>
      <c r="AD59" s="537" t="s">
        <v>214</v>
      </c>
      <c r="AE59" s="537"/>
      <c r="AF59" s="539" t="s">
        <v>215</v>
      </c>
      <c r="AG59" s="539"/>
      <c r="AH59" s="539"/>
      <c r="AI59" s="539"/>
      <c r="AJ59" s="539"/>
      <c r="AK59" s="539"/>
      <c r="AL59" s="539"/>
      <c r="AM59" s="540"/>
      <c r="AN59" s="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row>
    <row r="60" spans="2:996" ht="14.15" customHeight="1" x14ac:dyDescent="0.25">
      <c r="B60" s="580"/>
      <c r="C60" s="581"/>
      <c r="D60" s="541" t="s">
        <v>242</v>
      </c>
      <c r="E60" s="543" t="s">
        <v>237</v>
      </c>
      <c r="F60" s="543"/>
      <c r="G60" s="543"/>
      <c r="H60" s="543"/>
      <c r="I60" s="543"/>
      <c r="J60" s="543"/>
      <c r="K60" s="543"/>
      <c r="L60" s="543"/>
      <c r="M60" s="545" t="s">
        <v>216</v>
      </c>
      <c r="N60" s="545"/>
      <c r="O60" s="545"/>
      <c r="P60" s="545"/>
      <c r="Q60" s="545"/>
      <c r="R60" s="525" t="s">
        <v>222</v>
      </c>
      <c r="S60" s="509"/>
      <c r="T60" s="509" t="s">
        <v>25</v>
      </c>
      <c r="U60" s="509"/>
      <c r="V60" s="559" t="s">
        <v>134</v>
      </c>
      <c r="W60" s="559"/>
      <c r="X60" s="527" t="s">
        <v>126</v>
      </c>
      <c r="Y60" s="509" t="s">
        <v>26</v>
      </c>
      <c r="Z60" s="509"/>
      <c r="AA60" s="509" t="s">
        <v>128</v>
      </c>
      <c r="AB60" s="509"/>
      <c r="AC60" s="509"/>
      <c r="AD60" s="490" t="s">
        <v>129</v>
      </c>
      <c r="AE60" s="490"/>
      <c r="AF60" s="509" t="s">
        <v>219</v>
      </c>
      <c r="AG60" s="509"/>
      <c r="AH60" s="509"/>
      <c r="AI60" s="509"/>
      <c r="AJ60" s="509" t="s">
        <v>220</v>
      </c>
      <c r="AK60" s="509"/>
      <c r="AL60" s="509"/>
      <c r="AM60" s="558"/>
      <c r="AN60" s="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row>
    <row r="61" spans="2:996" ht="14.15" customHeight="1" x14ac:dyDescent="0.25">
      <c r="B61" s="580"/>
      <c r="C61" s="581"/>
      <c r="D61" s="542"/>
      <c r="E61" s="543"/>
      <c r="F61" s="543"/>
      <c r="G61" s="543"/>
      <c r="H61" s="543"/>
      <c r="I61" s="543"/>
      <c r="J61" s="543"/>
      <c r="K61" s="543"/>
      <c r="L61" s="543"/>
      <c r="M61" s="545"/>
      <c r="N61" s="545"/>
      <c r="O61" s="545"/>
      <c r="P61" s="545"/>
      <c r="Q61" s="545"/>
      <c r="R61" s="526"/>
      <c r="S61" s="492"/>
      <c r="T61" s="492"/>
      <c r="U61" s="492"/>
      <c r="V61" s="560"/>
      <c r="W61" s="560"/>
      <c r="X61" s="528"/>
      <c r="Y61" s="492"/>
      <c r="Z61" s="492"/>
      <c r="AA61" s="492"/>
      <c r="AB61" s="492"/>
      <c r="AC61" s="492"/>
      <c r="AD61" s="538"/>
      <c r="AE61" s="538"/>
      <c r="AF61" s="492"/>
      <c r="AG61" s="492"/>
      <c r="AH61" s="492"/>
      <c r="AI61" s="492"/>
      <c r="AJ61" s="492"/>
      <c r="AK61" s="492"/>
      <c r="AL61" s="492"/>
      <c r="AM61" s="497"/>
      <c r="AN61" s="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row>
    <row r="62" spans="2:996" ht="14.15" customHeight="1" x14ac:dyDescent="0.25">
      <c r="B62" s="580"/>
      <c r="C62" s="581"/>
      <c r="D62" s="542"/>
      <c r="E62" s="543"/>
      <c r="F62" s="543"/>
      <c r="G62" s="543"/>
      <c r="H62" s="543"/>
      <c r="I62" s="543"/>
      <c r="J62" s="543"/>
      <c r="K62" s="543"/>
      <c r="L62" s="543"/>
      <c r="M62" s="545"/>
      <c r="N62" s="545"/>
      <c r="O62" s="545"/>
      <c r="P62" s="545"/>
      <c r="Q62" s="545"/>
      <c r="R62" s="526"/>
      <c r="S62" s="492"/>
      <c r="T62" s="492"/>
      <c r="U62" s="492"/>
      <c r="V62" s="560"/>
      <c r="W62" s="560"/>
      <c r="X62" s="528"/>
      <c r="Y62" s="492"/>
      <c r="Z62" s="492"/>
      <c r="AA62" s="492"/>
      <c r="AB62" s="492"/>
      <c r="AC62" s="492"/>
      <c r="AD62" s="538"/>
      <c r="AE62" s="538"/>
      <c r="AF62" s="492"/>
      <c r="AG62" s="492"/>
      <c r="AH62" s="492"/>
      <c r="AI62" s="492"/>
      <c r="AJ62" s="492"/>
      <c r="AK62" s="492"/>
      <c r="AL62" s="492"/>
      <c r="AM62" s="497"/>
      <c r="AO62" s="556" t="s">
        <v>139</v>
      </c>
      <c r="AP62" s="556" t="s">
        <v>141</v>
      </c>
      <c r="AQ62" s="556" t="s">
        <v>140</v>
      </c>
      <c r="AR62" s="556" t="s">
        <v>154</v>
      </c>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row>
    <row r="63" spans="2:996" ht="14.15" customHeight="1" x14ac:dyDescent="0.25">
      <c r="B63" s="580"/>
      <c r="C63" s="581"/>
      <c r="D63" s="542"/>
      <c r="E63" s="544"/>
      <c r="F63" s="544"/>
      <c r="G63" s="544"/>
      <c r="H63" s="544"/>
      <c r="I63" s="544"/>
      <c r="J63" s="544"/>
      <c r="K63" s="544"/>
      <c r="L63" s="544"/>
      <c r="M63" s="546"/>
      <c r="N63" s="546"/>
      <c r="O63" s="546"/>
      <c r="P63" s="546"/>
      <c r="Q63" s="546"/>
      <c r="R63" s="526"/>
      <c r="S63" s="492"/>
      <c r="T63" s="492"/>
      <c r="U63" s="492"/>
      <c r="V63" s="560"/>
      <c r="W63" s="560"/>
      <c r="X63" s="528"/>
      <c r="Y63" s="492"/>
      <c r="Z63" s="492"/>
      <c r="AA63" s="492"/>
      <c r="AB63" s="492"/>
      <c r="AC63" s="492"/>
      <c r="AD63" s="538"/>
      <c r="AE63" s="538"/>
      <c r="AF63" s="492"/>
      <c r="AG63" s="492"/>
      <c r="AH63" s="492"/>
      <c r="AI63" s="492"/>
      <c r="AJ63" s="492"/>
      <c r="AK63" s="492"/>
      <c r="AL63" s="492"/>
      <c r="AM63" s="497"/>
      <c r="AN63" s="8"/>
      <c r="AO63" s="557"/>
      <c r="AP63" s="557"/>
      <c r="AQ63" s="557"/>
      <c r="AR63" s="557"/>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row>
    <row r="64" spans="2:996" ht="14.15" customHeight="1" x14ac:dyDescent="0.25">
      <c r="B64" s="66">
        <f>IF(OR(ISBLANK(T64),T64="",T64=0),B63,B63+1)</f>
        <v>0</v>
      </c>
      <c r="C64" s="66">
        <f>IF(OR(ISBLANK(AA64),AA64="",AA64=0),C63,C63+1)</f>
        <v>0</v>
      </c>
      <c r="D64" s="57">
        <v>1</v>
      </c>
      <c r="E64" s="517"/>
      <c r="F64" s="518"/>
      <c r="G64" s="518"/>
      <c r="H64" s="518"/>
      <c r="I64" s="518"/>
      <c r="J64" s="518"/>
      <c r="K64" s="518"/>
      <c r="L64" s="519"/>
      <c r="M64" s="522"/>
      <c r="N64" s="523"/>
      <c r="O64" s="523"/>
      <c r="P64" s="523"/>
      <c r="Q64" s="524"/>
      <c r="R64" s="510"/>
      <c r="S64" s="511"/>
      <c r="T64" s="510"/>
      <c r="U64" s="511"/>
      <c r="V64" s="520"/>
      <c r="W64" s="521"/>
      <c r="X64" s="202"/>
      <c r="Y64" s="512"/>
      <c r="Z64" s="513"/>
      <c r="AA64" s="514"/>
      <c r="AB64" s="515"/>
      <c r="AC64" s="516"/>
      <c r="AD64" s="535"/>
      <c r="AE64" s="536"/>
      <c r="AF64" s="532"/>
      <c r="AG64" s="533"/>
      <c r="AH64" s="533"/>
      <c r="AI64" s="549"/>
      <c r="AJ64" s="532"/>
      <c r="AK64" s="533"/>
      <c r="AL64" s="533"/>
      <c r="AM64" s="534"/>
      <c r="AN64" s="8"/>
      <c r="AO64" s="88">
        <f t="shared" ref="AO64:AO143" si="0">IF($AL$57="SI",AJ64*V64,AF64*V64)</f>
        <v>0</v>
      </c>
      <c r="AP64" s="89">
        <f>IF(R64&gt;0,1,0)</f>
        <v>0</v>
      </c>
      <c r="AQ64" s="89">
        <f t="shared" ref="AQ64:AQ143" si="1">IF(AA64&gt;0,1,0)</f>
        <v>0</v>
      </c>
      <c r="AR64" s="89">
        <f>IF(AA64&gt;0,R64,0)</f>
        <v>0</v>
      </c>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row>
    <row r="65" spans="2:996" ht="14.15" customHeight="1" x14ac:dyDescent="0.25">
      <c r="B65" s="66">
        <f t="shared" ref="B65:B102" si="2">IF(OR(ISBLANK(T65),T65="",T65=0),B64,B64+1)</f>
        <v>0</v>
      </c>
      <c r="C65" s="66">
        <f t="shared" ref="C65:C102" si="3">IF(OR(ISBLANK(AA65),AA65="",AA65=0),C64,C64+1)</f>
        <v>0</v>
      </c>
      <c r="D65" s="57">
        <v>2</v>
      </c>
      <c r="E65" s="517"/>
      <c r="F65" s="518"/>
      <c r="G65" s="518"/>
      <c r="H65" s="518"/>
      <c r="I65" s="518"/>
      <c r="J65" s="518"/>
      <c r="K65" s="518"/>
      <c r="L65" s="519"/>
      <c r="M65" s="522"/>
      <c r="N65" s="523"/>
      <c r="O65" s="523"/>
      <c r="P65" s="523"/>
      <c r="Q65" s="524"/>
      <c r="R65" s="510"/>
      <c r="S65" s="511"/>
      <c r="T65" s="510"/>
      <c r="U65" s="511"/>
      <c r="V65" s="520"/>
      <c r="W65" s="521"/>
      <c r="X65" s="202"/>
      <c r="Y65" s="512"/>
      <c r="Z65" s="513"/>
      <c r="AA65" s="514"/>
      <c r="AB65" s="515"/>
      <c r="AC65" s="516"/>
      <c r="AD65" s="535"/>
      <c r="AE65" s="536"/>
      <c r="AF65" s="532"/>
      <c r="AG65" s="533"/>
      <c r="AH65" s="533"/>
      <c r="AI65" s="549"/>
      <c r="AJ65" s="532"/>
      <c r="AK65" s="533"/>
      <c r="AL65" s="533"/>
      <c r="AM65" s="534"/>
      <c r="AN65" s="8"/>
      <c r="AO65" s="88">
        <f t="shared" si="0"/>
        <v>0</v>
      </c>
      <c r="AP65" s="89">
        <f t="shared" ref="AP65:AP143" si="4">IF(R65&gt;0,1,0)</f>
        <v>0</v>
      </c>
      <c r="AQ65" s="89">
        <f t="shared" si="1"/>
        <v>0</v>
      </c>
      <c r="AR65" s="89">
        <f t="shared" ref="AR65:AR143" si="5">IF(AA65&gt;0,R65,0)</f>
        <v>0</v>
      </c>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row>
    <row r="66" spans="2:996" ht="14.15" customHeight="1" x14ac:dyDescent="0.25">
      <c r="B66" s="66">
        <f t="shared" si="2"/>
        <v>0</v>
      </c>
      <c r="C66" s="66">
        <f t="shared" si="3"/>
        <v>0</v>
      </c>
      <c r="D66" s="57">
        <v>3</v>
      </c>
      <c r="E66" s="517"/>
      <c r="F66" s="518"/>
      <c r="G66" s="518"/>
      <c r="H66" s="518"/>
      <c r="I66" s="518"/>
      <c r="J66" s="518"/>
      <c r="K66" s="518"/>
      <c r="L66" s="519"/>
      <c r="M66" s="522"/>
      <c r="N66" s="523"/>
      <c r="O66" s="523"/>
      <c r="P66" s="523"/>
      <c r="Q66" s="524"/>
      <c r="R66" s="510"/>
      <c r="S66" s="511"/>
      <c r="T66" s="510"/>
      <c r="U66" s="511"/>
      <c r="V66" s="520"/>
      <c r="W66" s="521"/>
      <c r="X66" s="202"/>
      <c r="Y66" s="512"/>
      <c r="Z66" s="513"/>
      <c r="AA66" s="514"/>
      <c r="AB66" s="515"/>
      <c r="AC66" s="516"/>
      <c r="AD66" s="535"/>
      <c r="AE66" s="536"/>
      <c r="AF66" s="532"/>
      <c r="AG66" s="533"/>
      <c r="AH66" s="533"/>
      <c r="AI66" s="549"/>
      <c r="AJ66" s="532"/>
      <c r="AK66" s="533"/>
      <c r="AL66" s="533"/>
      <c r="AM66" s="534"/>
      <c r="AN66" s="8"/>
      <c r="AO66" s="88">
        <f t="shared" si="0"/>
        <v>0</v>
      </c>
      <c r="AP66" s="89">
        <f t="shared" si="4"/>
        <v>0</v>
      </c>
      <c r="AQ66" s="89">
        <f t="shared" si="1"/>
        <v>0</v>
      </c>
      <c r="AR66" s="89">
        <f t="shared" si="5"/>
        <v>0</v>
      </c>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row>
    <row r="67" spans="2:996" ht="14.15" customHeight="1" x14ac:dyDescent="0.25">
      <c r="B67" s="66">
        <f t="shared" si="2"/>
        <v>0</v>
      </c>
      <c r="C67" s="66">
        <f t="shared" si="3"/>
        <v>0</v>
      </c>
      <c r="D67" s="57">
        <v>4</v>
      </c>
      <c r="E67" s="517"/>
      <c r="F67" s="518"/>
      <c r="G67" s="518"/>
      <c r="H67" s="518"/>
      <c r="I67" s="518"/>
      <c r="J67" s="518"/>
      <c r="K67" s="518"/>
      <c r="L67" s="519"/>
      <c r="M67" s="522"/>
      <c r="N67" s="523"/>
      <c r="O67" s="523"/>
      <c r="P67" s="523"/>
      <c r="Q67" s="524"/>
      <c r="R67" s="510"/>
      <c r="S67" s="511"/>
      <c r="T67" s="510"/>
      <c r="U67" s="511"/>
      <c r="V67" s="520"/>
      <c r="W67" s="521"/>
      <c r="X67" s="202"/>
      <c r="Y67" s="512"/>
      <c r="Z67" s="513"/>
      <c r="AA67" s="514"/>
      <c r="AB67" s="515"/>
      <c r="AC67" s="516"/>
      <c r="AD67" s="535"/>
      <c r="AE67" s="536"/>
      <c r="AF67" s="532"/>
      <c r="AG67" s="533"/>
      <c r="AH67" s="533"/>
      <c r="AI67" s="549"/>
      <c r="AJ67" s="532"/>
      <c r="AK67" s="533"/>
      <c r="AL67" s="533"/>
      <c r="AM67" s="534"/>
      <c r="AN67" s="8"/>
      <c r="AO67" s="88">
        <f t="shared" si="0"/>
        <v>0</v>
      </c>
      <c r="AP67" s="89">
        <f t="shared" si="4"/>
        <v>0</v>
      </c>
      <c r="AQ67" s="89">
        <f t="shared" si="1"/>
        <v>0</v>
      </c>
      <c r="AR67" s="89">
        <f t="shared" si="5"/>
        <v>0</v>
      </c>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row>
    <row r="68" spans="2:996" ht="14.15" customHeight="1" x14ac:dyDescent="0.25">
      <c r="B68" s="66">
        <f t="shared" si="2"/>
        <v>0</v>
      </c>
      <c r="C68" s="66">
        <f t="shared" si="3"/>
        <v>0</v>
      </c>
      <c r="D68" s="57">
        <v>5</v>
      </c>
      <c r="E68" s="517"/>
      <c r="F68" s="518"/>
      <c r="G68" s="518"/>
      <c r="H68" s="518"/>
      <c r="I68" s="518"/>
      <c r="J68" s="518"/>
      <c r="K68" s="518"/>
      <c r="L68" s="519"/>
      <c r="M68" s="522"/>
      <c r="N68" s="523"/>
      <c r="O68" s="523"/>
      <c r="P68" s="523"/>
      <c r="Q68" s="524"/>
      <c r="R68" s="510"/>
      <c r="S68" s="511"/>
      <c r="T68" s="510"/>
      <c r="U68" s="511"/>
      <c r="V68" s="520"/>
      <c r="W68" s="521"/>
      <c r="X68" s="202"/>
      <c r="Y68" s="512"/>
      <c r="Z68" s="513"/>
      <c r="AA68" s="514"/>
      <c r="AB68" s="515"/>
      <c r="AC68" s="516"/>
      <c r="AD68" s="535"/>
      <c r="AE68" s="536"/>
      <c r="AF68" s="532"/>
      <c r="AG68" s="533"/>
      <c r="AH68" s="533"/>
      <c r="AI68" s="549"/>
      <c r="AJ68" s="532"/>
      <c r="AK68" s="533"/>
      <c r="AL68" s="533"/>
      <c r="AM68" s="534"/>
      <c r="AN68" s="8"/>
      <c r="AO68" s="88">
        <f t="shared" si="0"/>
        <v>0</v>
      </c>
      <c r="AP68" s="89">
        <f t="shared" si="4"/>
        <v>0</v>
      </c>
      <c r="AQ68" s="89">
        <f t="shared" si="1"/>
        <v>0</v>
      </c>
      <c r="AR68" s="89">
        <f t="shared" si="5"/>
        <v>0</v>
      </c>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row>
    <row r="69" spans="2:996" ht="14.15" customHeight="1" x14ac:dyDescent="0.25">
      <c r="B69" s="66">
        <f t="shared" si="2"/>
        <v>0</v>
      </c>
      <c r="C69" s="66">
        <f t="shared" si="3"/>
        <v>0</v>
      </c>
      <c r="D69" s="57">
        <v>6</v>
      </c>
      <c r="E69" s="517"/>
      <c r="F69" s="518"/>
      <c r="G69" s="518"/>
      <c r="H69" s="518"/>
      <c r="I69" s="518"/>
      <c r="J69" s="518"/>
      <c r="K69" s="518"/>
      <c r="L69" s="519"/>
      <c r="M69" s="522"/>
      <c r="N69" s="523"/>
      <c r="O69" s="523"/>
      <c r="P69" s="523"/>
      <c r="Q69" s="524"/>
      <c r="R69" s="510"/>
      <c r="S69" s="511"/>
      <c r="T69" s="510"/>
      <c r="U69" s="511"/>
      <c r="V69" s="520"/>
      <c r="W69" s="521"/>
      <c r="X69" s="202"/>
      <c r="Y69" s="512"/>
      <c r="Z69" s="513"/>
      <c r="AA69" s="514"/>
      <c r="AB69" s="515"/>
      <c r="AC69" s="516"/>
      <c r="AD69" s="535"/>
      <c r="AE69" s="536"/>
      <c r="AF69" s="532"/>
      <c r="AG69" s="533"/>
      <c r="AH69" s="533"/>
      <c r="AI69" s="549"/>
      <c r="AJ69" s="532"/>
      <c r="AK69" s="533"/>
      <c r="AL69" s="533"/>
      <c r="AM69" s="534"/>
      <c r="AN69" s="8"/>
      <c r="AO69" s="88">
        <f t="shared" si="0"/>
        <v>0</v>
      </c>
      <c r="AP69" s="89">
        <f t="shared" si="4"/>
        <v>0</v>
      </c>
      <c r="AQ69" s="89">
        <f t="shared" si="1"/>
        <v>0</v>
      </c>
      <c r="AR69" s="89">
        <f t="shared" si="5"/>
        <v>0</v>
      </c>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row>
    <row r="70" spans="2:996" ht="14.15" customHeight="1" x14ac:dyDescent="0.25">
      <c r="B70" s="66">
        <f t="shared" si="2"/>
        <v>0</v>
      </c>
      <c r="C70" s="66">
        <f t="shared" si="3"/>
        <v>0</v>
      </c>
      <c r="D70" s="57">
        <v>7</v>
      </c>
      <c r="E70" s="517"/>
      <c r="F70" s="518"/>
      <c r="G70" s="518"/>
      <c r="H70" s="518"/>
      <c r="I70" s="518"/>
      <c r="J70" s="518"/>
      <c r="K70" s="518"/>
      <c r="L70" s="519"/>
      <c r="M70" s="522"/>
      <c r="N70" s="523"/>
      <c r="O70" s="523"/>
      <c r="P70" s="523"/>
      <c r="Q70" s="524"/>
      <c r="R70" s="510"/>
      <c r="S70" s="511"/>
      <c r="T70" s="510"/>
      <c r="U70" s="511"/>
      <c r="V70" s="520"/>
      <c r="W70" s="521"/>
      <c r="X70" s="202"/>
      <c r="Y70" s="512"/>
      <c r="Z70" s="513"/>
      <c r="AA70" s="514"/>
      <c r="AB70" s="515"/>
      <c r="AC70" s="516"/>
      <c r="AD70" s="535"/>
      <c r="AE70" s="536"/>
      <c r="AF70" s="532"/>
      <c r="AG70" s="533"/>
      <c r="AH70" s="533"/>
      <c r="AI70" s="549"/>
      <c r="AJ70" s="532"/>
      <c r="AK70" s="533"/>
      <c r="AL70" s="533"/>
      <c r="AM70" s="534"/>
      <c r="AN70" s="8"/>
      <c r="AO70" s="88">
        <f t="shared" si="0"/>
        <v>0</v>
      </c>
      <c r="AP70" s="89">
        <f t="shared" si="4"/>
        <v>0</v>
      </c>
      <c r="AQ70" s="89">
        <f t="shared" si="1"/>
        <v>0</v>
      </c>
      <c r="AR70" s="89">
        <f t="shared" si="5"/>
        <v>0</v>
      </c>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row>
    <row r="71" spans="2:996" ht="14.15" customHeight="1" x14ac:dyDescent="0.25">
      <c r="B71" s="66">
        <f t="shared" si="2"/>
        <v>0</v>
      </c>
      <c r="C71" s="66">
        <f t="shared" si="3"/>
        <v>0</v>
      </c>
      <c r="D71" s="57">
        <v>8</v>
      </c>
      <c r="E71" s="517"/>
      <c r="F71" s="518"/>
      <c r="G71" s="518"/>
      <c r="H71" s="518"/>
      <c r="I71" s="518"/>
      <c r="J71" s="518"/>
      <c r="K71" s="518"/>
      <c r="L71" s="519"/>
      <c r="M71" s="522"/>
      <c r="N71" s="523"/>
      <c r="O71" s="523"/>
      <c r="P71" s="523"/>
      <c r="Q71" s="524"/>
      <c r="R71" s="510"/>
      <c r="S71" s="511"/>
      <c r="T71" s="510"/>
      <c r="U71" s="511"/>
      <c r="V71" s="520"/>
      <c r="W71" s="521"/>
      <c r="X71" s="202"/>
      <c r="Y71" s="512"/>
      <c r="Z71" s="513"/>
      <c r="AA71" s="514"/>
      <c r="AB71" s="515"/>
      <c r="AC71" s="516"/>
      <c r="AD71" s="535"/>
      <c r="AE71" s="536"/>
      <c r="AF71" s="532"/>
      <c r="AG71" s="533"/>
      <c r="AH71" s="533"/>
      <c r="AI71" s="549"/>
      <c r="AJ71" s="532"/>
      <c r="AK71" s="533"/>
      <c r="AL71" s="533"/>
      <c r="AM71" s="534"/>
      <c r="AN71" s="8"/>
      <c r="AO71" s="88">
        <f>IF($AL$57="SI",AJ71*V71,AF71*V71)</f>
        <v>0</v>
      </c>
      <c r="AP71" s="89">
        <f t="shared" si="4"/>
        <v>0</v>
      </c>
      <c r="AQ71" s="89">
        <f t="shared" si="1"/>
        <v>0</v>
      </c>
      <c r="AR71" s="89">
        <f t="shared" si="5"/>
        <v>0</v>
      </c>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row>
    <row r="72" spans="2:996" ht="14.15" customHeight="1" x14ac:dyDescent="0.25">
      <c r="B72" s="66">
        <f t="shared" si="2"/>
        <v>0</v>
      </c>
      <c r="C72" s="66">
        <f t="shared" si="3"/>
        <v>0</v>
      </c>
      <c r="D72" s="57">
        <v>9</v>
      </c>
      <c r="E72" s="517"/>
      <c r="F72" s="518"/>
      <c r="G72" s="518"/>
      <c r="H72" s="518"/>
      <c r="I72" s="518"/>
      <c r="J72" s="518"/>
      <c r="K72" s="518"/>
      <c r="L72" s="519"/>
      <c r="M72" s="522"/>
      <c r="N72" s="523"/>
      <c r="O72" s="523"/>
      <c r="P72" s="523"/>
      <c r="Q72" s="524"/>
      <c r="R72" s="510"/>
      <c r="S72" s="511"/>
      <c r="T72" s="510"/>
      <c r="U72" s="511"/>
      <c r="V72" s="520"/>
      <c r="W72" s="521"/>
      <c r="X72" s="202"/>
      <c r="Y72" s="512"/>
      <c r="Z72" s="513"/>
      <c r="AA72" s="514"/>
      <c r="AB72" s="515"/>
      <c r="AC72" s="516"/>
      <c r="AD72" s="535"/>
      <c r="AE72" s="536"/>
      <c r="AF72" s="532"/>
      <c r="AG72" s="533"/>
      <c r="AH72" s="533"/>
      <c r="AI72" s="549"/>
      <c r="AJ72" s="532"/>
      <c r="AK72" s="533"/>
      <c r="AL72" s="533"/>
      <c r="AM72" s="534"/>
      <c r="AN72" s="8"/>
      <c r="AO72" s="88">
        <f t="shared" si="0"/>
        <v>0</v>
      </c>
      <c r="AP72" s="89">
        <f t="shared" si="4"/>
        <v>0</v>
      </c>
      <c r="AQ72" s="89">
        <f t="shared" si="1"/>
        <v>0</v>
      </c>
      <c r="AR72" s="89">
        <f t="shared" si="5"/>
        <v>0</v>
      </c>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row>
    <row r="73" spans="2:996" ht="14.15" customHeight="1" x14ac:dyDescent="0.25">
      <c r="B73" s="66">
        <f t="shared" si="2"/>
        <v>0</v>
      </c>
      <c r="C73" s="66">
        <f t="shared" si="3"/>
        <v>0</v>
      </c>
      <c r="D73" s="57">
        <v>10</v>
      </c>
      <c r="E73" s="517"/>
      <c r="F73" s="518"/>
      <c r="G73" s="518"/>
      <c r="H73" s="518"/>
      <c r="I73" s="518"/>
      <c r="J73" s="518"/>
      <c r="K73" s="518"/>
      <c r="L73" s="519"/>
      <c r="M73" s="522"/>
      <c r="N73" s="523"/>
      <c r="O73" s="523"/>
      <c r="P73" s="523"/>
      <c r="Q73" s="524"/>
      <c r="R73" s="510"/>
      <c r="S73" s="511"/>
      <c r="T73" s="510"/>
      <c r="U73" s="511"/>
      <c r="V73" s="520"/>
      <c r="W73" s="521"/>
      <c r="X73" s="202"/>
      <c r="Y73" s="512"/>
      <c r="Z73" s="513"/>
      <c r="AA73" s="514"/>
      <c r="AB73" s="515"/>
      <c r="AC73" s="516"/>
      <c r="AD73" s="535"/>
      <c r="AE73" s="536"/>
      <c r="AF73" s="532"/>
      <c r="AG73" s="533"/>
      <c r="AH73" s="533"/>
      <c r="AI73" s="549"/>
      <c r="AJ73" s="532"/>
      <c r="AK73" s="533"/>
      <c r="AL73" s="533"/>
      <c r="AM73" s="534"/>
      <c r="AN73" s="8"/>
      <c r="AO73" s="88">
        <f t="shared" si="0"/>
        <v>0</v>
      </c>
      <c r="AP73" s="89">
        <f t="shared" si="4"/>
        <v>0</v>
      </c>
      <c r="AQ73" s="89">
        <f t="shared" si="1"/>
        <v>0</v>
      </c>
      <c r="AR73" s="89">
        <f t="shared" si="5"/>
        <v>0</v>
      </c>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row>
    <row r="74" spans="2:996" ht="14.15" customHeight="1" x14ac:dyDescent="0.25">
      <c r="B74" s="66">
        <f t="shared" si="2"/>
        <v>0</v>
      </c>
      <c r="C74" s="66">
        <f t="shared" si="3"/>
        <v>0</v>
      </c>
      <c r="D74" s="57">
        <v>11</v>
      </c>
      <c r="E74" s="517"/>
      <c r="F74" s="518"/>
      <c r="G74" s="518"/>
      <c r="H74" s="518"/>
      <c r="I74" s="518"/>
      <c r="J74" s="518"/>
      <c r="K74" s="518"/>
      <c r="L74" s="519"/>
      <c r="M74" s="522"/>
      <c r="N74" s="523"/>
      <c r="O74" s="523"/>
      <c r="P74" s="523"/>
      <c r="Q74" s="524"/>
      <c r="R74" s="510"/>
      <c r="S74" s="511"/>
      <c r="T74" s="510"/>
      <c r="U74" s="511"/>
      <c r="V74" s="520"/>
      <c r="W74" s="521"/>
      <c r="X74" s="202"/>
      <c r="Y74" s="512"/>
      <c r="Z74" s="513"/>
      <c r="AA74" s="514"/>
      <c r="AB74" s="515"/>
      <c r="AC74" s="516"/>
      <c r="AD74" s="535"/>
      <c r="AE74" s="536"/>
      <c r="AF74" s="532"/>
      <c r="AG74" s="533"/>
      <c r="AH74" s="533"/>
      <c r="AI74" s="549"/>
      <c r="AJ74" s="532"/>
      <c r="AK74" s="533"/>
      <c r="AL74" s="533"/>
      <c r="AM74" s="534"/>
      <c r="AN74" s="8"/>
      <c r="AO74" s="88">
        <f t="shared" si="0"/>
        <v>0</v>
      </c>
      <c r="AP74" s="89">
        <f t="shared" si="4"/>
        <v>0</v>
      </c>
      <c r="AQ74" s="89">
        <f t="shared" si="1"/>
        <v>0</v>
      </c>
      <c r="AR74" s="89">
        <f t="shared" si="5"/>
        <v>0</v>
      </c>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row>
    <row r="75" spans="2:996" ht="14.15" customHeight="1" x14ac:dyDescent="0.25">
      <c r="B75" s="66">
        <f t="shared" si="2"/>
        <v>0</v>
      </c>
      <c r="C75" s="66">
        <f t="shared" si="3"/>
        <v>0</v>
      </c>
      <c r="D75" s="57">
        <v>12</v>
      </c>
      <c r="E75" s="517"/>
      <c r="F75" s="518"/>
      <c r="G75" s="518"/>
      <c r="H75" s="518"/>
      <c r="I75" s="518"/>
      <c r="J75" s="518"/>
      <c r="K75" s="518"/>
      <c r="L75" s="519"/>
      <c r="M75" s="522"/>
      <c r="N75" s="523"/>
      <c r="O75" s="523"/>
      <c r="P75" s="523"/>
      <c r="Q75" s="524"/>
      <c r="R75" s="510"/>
      <c r="S75" s="511"/>
      <c r="T75" s="510"/>
      <c r="U75" s="511"/>
      <c r="V75" s="520"/>
      <c r="W75" s="521"/>
      <c r="X75" s="202"/>
      <c r="Y75" s="512"/>
      <c r="Z75" s="513"/>
      <c r="AA75" s="514"/>
      <c r="AB75" s="515"/>
      <c r="AC75" s="516"/>
      <c r="AD75" s="535"/>
      <c r="AE75" s="536"/>
      <c r="AF75" s="532"/>
      <c r="AG75" s="533"/>
      <c r="AH75" s="533"/>
      <c r="AI75" s="549"/>
      <c r="AJ75" s="532"/>
      <c r="AK75" s="533"/>
      <c r="AL75" s="533"/>
      <c r="AM75" s="534"/>
      <c r="AN75" s="8"/>
      <c r="AO75" s="88">
        <f t="shared" si="0"/>
        <v>0</v>
      </c>
      <c r="AP75" s="89">
        <f t="shared" si="4"/>
        <v>0</v>
      </c>
      <c r="AQ75" s="89">
        <f t="shared" si="1"/>
        <v>0</v>
      </c>
      <c r="AR75" s="89">
        <f t="shared" si="5"/>
        <v>0</v>
      </c>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row>
    <row r="76" spans="2:996" ht="14.15" customHeight="1" x14ac:dyDescent="0.25">
      <c r="B76" s="66">
        <f t="shared" si="2"/>
        <v>0</v>
      </c>
      <c r="C76" s="66">
        <f t="shared" si="3"/>
        <v>0</v>
      </c>
      <c r="D76" s="57">
        <v>13</v>
      </c>
      <c r="E76" s="517"/>
      <c r="F76" s="518"/>
      <c r="G76" s="518"/>
      <c r="H76" s="518"/>
      <c r="I76" s="518"/>
      <c r="J76" s="518"/>
      <c r="K76" s="518"/>
      <c r="L76" s="519"/>
      <c r="M76" s="522"/>
      <c r="N76" s="523"/>
      <c r="O76" s="523"/>
      <c r="P76" s="523"/>
      <c r="Q76" s="524"/>
      <c r="R76" s="510"/>
      <c r="S76" s="511"/>
      <c r="T76" s="510"/>
      <c r="U76" s="511"/>
      <c r="V76" s="520"/>
      <c r="W76" s="521"/>
      <c r="X76" s="202"/>
      <c r="Y76" s="512"/>
      <c r="Z76" s="513"/>
      <c r="AA76" s="514"/>
      <c r="AB76" s="515"/>
      <c r="AC76" s="516"/>
      <c r="AD76" s="535"/>
      <c r="AE76" s="536"/>
      <c r="AF76" s="532"/>
      <c r="AG76" s="533"/>
      <c r="AH76" s="533"/>
      <c r="AI76" s="549"/>
      <c r="AJ76" s="532"/>
      <c r="AK76" s="533"/>
      <c r="AL76" s="533"/>
      <c r="AM76" s="534"/>
      <c r="AN76" s="8"/>
      <c r="AO76" s="88">
        <f t="shared" si="0"/>
        <v>0</v>
      </c>
      <c r="AP76" s="89">
        <f t="shared" si="4"/>
        <v>0</v>
      </c>
      <c r="AQ76" s="89">
        <f t="shared" si="1"/>
        <v>0</v>
      </c>
      <c r="AR76" s="89">
        <f t="shared" si="5"/>
        <v>0</v>
      </c>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row>
    <row r="77" spans="2:996" ht="14.15" customHeight="1" x14ac:dyDescent="0.25">
      <c r="B77" s="66">
        <f t="shared" si="2"/>
        <v>0</v>
      </c>
      <c r="C77" s="66">
        <f t="shared" si="3"/>
        <v>0</v>
      </c>
      <c r="D77" s="57">
        <v>14</v>
      </c>
      <c r="E77" s="517"/>
      <c r="F77" s="518"/>
      <c r="G77" s="518"/>
      <c r="H77" s="518"/>
      <c r="I77" s="518"/>
      <c r="J77" s="518"/>
      <c r="K77" s="518"/>
      <c r="L77" s="519"/>
      <c r="M77" s="522"/>
      <c r="N77" s="523"/>
      <c r="O77" s="523"/>
      <c r="P77" s="523"/>
      <c r="Q77" s="524"/>
      <c r="R77" s="510"/>
      <c r="S77" s="511"/>
      <c r="T77" s="510"/>
      <c r="U77" s="511"/>
      <c r="V77" s="520"/>
      <c r="W77" s="521"/>
      <c r="X77" s="202"/>
      <c r="Y77" s="512"/>
      <c r="Z77" s="513"/>
      <c r="AA77" s="514"/>
      <c r="AB77" s="515"/>
      <c r="AC77" s="516"/>
      <c r="AD77" s="535"/>
      <c r="AE77" s="536"/>
      <c r="AF77" s="532"/>
      <c r="AG77" s="533"/>
      <c r="AH77" s="533"/>
      <c r="AI77" s="549"/>
      <c r="AJ77" s="532"/>
      <c r="AK77" s="533"/>
      <c r="AL77" s="533"/>
      <c r="AM77" s="534"/>
      <c r="AN77" s="8"/>
      <c r="AO77" s="88">
        <f t="shared" si="0"/>
        <v>0</v>
      </c>
      <c r="AP77" s="89">
        <f t="shared" si="4"/>
        <v>0</v>
      </c>
      <c r="AQ77" s="89">
        <f t="shared" si="1"/>
        <v>0</v>
      </c>
      <c r="AR77" s="89">
        <f t="shared" si="5"/>
        <v>0</v>
      </c>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row>
    <row r="78" spans="2:996" ht="14.15" customHeight="1" x14ac:dyDescent="0.25">
      <c r="B78" s="66">
        <f t="shared" si="2"/>
        <v>0</v>
      </c>
      <c r="C78" s="66">
        <f t="shared" si="3"/>
        <v>0</v>
      </c>
      <c r="D78" s="57">
        <v>15</v>
      </c>
      <c r="E78" s="517"/>
      <c r="F78" s="518"/>
      <c r="G78" s="518"/>
      <c r="H78" s="518"/>
      <c r="I78" s="518"/>
      <c r="J78" s="518"/>
      <c r="K78" s="518"/>
      <c r="L78" s="519"/>
      <c r="M78" s="522"/>
      <c r="N78" s="523"/>
      <c r="O78" s="523"/>
      <c r="P78" s="523"/>
      <c r="Q78" s="524"/>
      <c r="R78" s="510"/>
      <c r="S78" s="511"/>
      <c r="T78" s="510"/>
      <c r="U78" s="511"/>
      <c r="V78" s="520"/>
      <c r="W78" s="521"/>
      <c r="X78" s="202"/>
      <c r="Y78" s="512"/>
      <c r="Z78" s="513"/>
      <c r="AA78" s="514"/>
      <c r="AB78" s="515"/>
      <c r="AC78" s="516"/>
      <c r="AD78" s="535"/>
      <c r="AE78" s="536"/>
      <c r="AF78" s="532"/>
      <c r="AG78" s="533"/>
      <c r="AH78" s="533"/>
      <c r="AI78" s="549"/>
      <c r="AJ78" s="532"/>
      <c r="AK78" s="533"/>
      <c r="AL78" s="533"/>
      <c r="AM78" s="534"/>
      <c r="AN78" s="8"/>
      <c r="AO78" s="88">
        <f t="shared" si="0"/>
        <v>0</v>
      </c>
      <c r="AP78" s="89">
        <f t="shared" si="4"/>
        <v>0</v>
      </c>
      <c r="AQ78" s="89">
        <f t="shared" si="1"/>
        <v>0</v>
      </c>
      <c r="AR78" s="89">
        <f t="shared" si="5"/>
        <v>0</v>
      </c>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row>
    <row r="79" spans="2:996" ht="14.15" customHeight="1" x14ac:dyDescent="0.25">
      <c r="B79" s="66">
        <f t="shared" si="2"/>
        <v>0</v>
      </c>
      <c r="C79" s="66">
        <f t="shared" si="3"/>
        <v>0</v>
      </c>
      <c r="D79" s="57">
        <v>16</v>
      </c>
      <c r="E79" s="517"/>
      <c r="F79" s="518"/>
      <c r="G79" s="518"/>
      <c r="H79" s="518"/>
      <c r="I79" s="518"/>
      <c r="J79" s="518"/>
      <c r="K79" s="518"/>
      <c r="L79" s="519"/>
      <c r="M79" s="522"/>
      <c r="N79" s="523"/>
      <c r="O79" s="523"/>
      <c r="P79" s="523"/>
      <c r="Q79" s="524"/>
      <c r="R79" s="510"/>
      <c r="S79" s="511"/>
      <c r="T79" s="510"/>
      <c r="U79" s="511"/>
      <c r="V79" s="520"/>
      <c r="W79" s="521"/>
      <c r="X79" s="202"/>
      <c r="Y79" s="512"/>
      <c r="Z79" s="513"/>
      <c r="AA79" s="514"/>
      <c r="AB79" s="515"/>
      <c r="AC79" s="516"/>
      <c r="AD79" s="535"/>
      <c r="AE79" s="536"/>
      <c r="AF79" s="532"/>
      <c r="AG79" s="533"/>
      <c r="AH79" s="533"/>
      <c r="AI79" s="549"/>
      <c r="AJ79" s="532"/>
      <c r="AK79" s="533"/>
      <c r="AL79" s="533"/>
      <c r="AM79" s="534"/>
      <c r="AN79" s="8"/>
      <c r="AO79" s="88">
        <f t="shared" si="0"/>
        <v>0</v>
      </c>
      <c r="AP79" s="89">
        <f t="shared" si="4"/>
        <v>0</v>
      </c>
      <c r="AQ79" s="89">
        <f t="shared" si="1"/>
        <v>0</v>
      </c>
      <c r="AR79" s="89">
        <f t="shared" si="5"/>
        <v>0</v>
      </c>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row>
    <row r="80" spans="2:996" ht="14.15" customHeight="1" x14ac:dyDescent="0.25">
      <c r="B80" s="66">
        <f t="shared" si="2"/>
        <v>0</v>
      </c>
      <c r="C80" s="66">
        <f t="shared" si="3"/>
        <v>0</v>
      </c>
      <c r="D80" s="57">
        <v>17</v>
      </c>
      <c r="E80" s="517"/>
      <c r="F80" s="518"/>
      <c r="G80" s="518"/>
      <c r="H80" s="518"/>
      <c r="I80" s="518"/>
      <c r="J80" s="518"/>
      <c r="K80" s="518"/>
      <c r="L80" s="519"/>
      <c r="M80" s="522"/>
      <c r="N80" s="523"/>
      <c r="O80" s="523"/>
      <c r="P80" s="523"/>
      <c r="Q80" s="524"/>
      <c r="R80" s="510"/>
      <c r="S80" s="511"/>
      <c r="T80" s="510"/>
      <c r="U80" s="511"/>
      <c r="V80" s="520"/>
      <c r="W80" s="521"/>
      <c r="X80" s="202"/>
      <c r="Y80" s="512"/>
      <c r="Z80" s="513"/>
      <c r="AA80" s="514"/>
      <c r="AB80" s="515"/>
      <c r="AC80" s="516"/>
      <c r="AD80" s="535"/>
      <c r="AE80" s="536"/>
      <c r="AF80" s="532"/>
      <c r="AG80" s="533"/>
      <c r="AH80" s="533"/>
      <c r="AI80" s="549"/>
      <c r="AJ80" s="532"/>
      <c r="AK80" s="533"/>
      <c r="AL80" s="533"/>
      <c r="AM80" s="534"/>
      <c r="AN80" s="8"/>
      <c r="AO80" s="88">
        <f t="shared" si="0"/>
        <v>0</v>
      </c>
      <c r="AP80" s="89">
        <f t="shared" si="4"/>
        <v>0</v>
      </c>
      <c r="AQ80" s="89">
        <f t="shared" si="1"/>
        <v>0</v>
      </c>
      <c r="AR80" s="89">
        <f t="shared" si="5"/>
        <v>0</v>
      </c>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row>
    <row r="81" spans="2:996" ht="14.15" customHeight="1" x14ac:dyDescent="0.25">
      <c r="B81" s="66">
        <f t="shared" si="2"/>
        <v>0</v>
      </c>
      <c r="C81" s="66">
        <f t="shared" si="3"/>
        <v>0</v>
      </c>
      <c r="D81" s="57">
        <v>18</v>
      </c>
      <c r="E81" s="517"/>
      <c r="F81" s="518"/>
      <c r="G81" s="518"/>
      <c r="H81" s="518"/>
      <c r="I81" s="518"/>
      <c r="J81" s="518"/>
      <c r="K81" s="518"/>
      <c r="L81" s="519"/>
      <c r="M81" s="522"/>
      <c r="N81" s="523"/>
      <c r="O81" s="523"/>
      <c r="P81" s="523"/>
      <c r="Q81" s="524"/>
      <c r="R81" s="510"/>
      <c r="S81" s="511"/>
      <c r="T81" s="510"/>
      <c r="U81" s="511"/>
      <c r="V81" s="520"/>
      <c r="W81" s="521"/>
      <c r="X81" s="202"/>
      <c r="Y81" s="512"/>
      <c r="Z81" s="513"/>
      <c r="AA81" s="514"/>
      <c r="AB81" s="515"/>
      <c r="AC81" s="516"/>
      <c r="AD81" s="535"/>
      <c r="AE81" s="536"/>
      <c r="AF81" s="532"/>
      <c r="AG81" s="533"/>
      <c r="AH81" s="533"/>
      <c r="AI81" s="549"/>
      <c r="AJ81" s="532"/>
      <c r="AK81" s="533"/>
      <c r="AL81" s="533"/>
      <c r="AM81" s="534"/>
      <c r="AN81" s="8"/>
      <c r="AO81" s="88">
        <f t="shared" si="0"/>
        <v>0</v>
      </c>
      <c r="AP81" s="89">
        <f t="shared" si="4"/>
        <v>0</v>
      </c>
      <c r="AQ81" s="89">
        <f t="shared" si="1"/>
        <v>0</v>
      </c>
      <c r="AR81" s="89">
        <f t="shared" si="5"/>
        <v>0</v>
      </c>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row>
    <row r="82" spans="2:996" ht="14.15" customHeight="1" x14ac:dyDescent="0.25">
      <c r="B82" s="66">
        <f t="shared" si="2"/>
        <v>0</v>
      </c>
      <c r="C82" s="66">
        <f t="shared" si="3"/>
        <v>0</v>
      </c>
      <c r="D82" s="57">
        <v>19</v>
      </c>
      <c r="E82" s="517"/>
      <c r="F82" s="518"/>
      <c r="G82" s="518"/>
      <c r="H82" s="518"/>
      <c r="I82" s="518"/>
      <c r="J82" s="518"/>
      <c r="K82" s="518"/>
      <c r="L82" s="519"/>
      <c r="M82" s="522"/>
      <c r="N82" s="523"/>
      <c r="O82" s="523"/>
      <c r="P82" s="523"/>
      <c r="Q82" s="524"/>
      <c r="R82" s="510"/>
      <c r="S82" s="511"/>
      <c r="T82" s="510"/>
      <c r="U82" s="511"/>
      <c r="V82" s="520"/>
      <c r="W82" s="521"/>
      <c r="X82" s="202"/>
      <c r="Y82" s="512"/>
      <c r="Z82" s="513"/>
      <c r="AA82" s="514"/>
      <c r="AB82" s="515"/>
      <c r="AC82" s="516"/>
      <c r="AD82" s="535"/>
      <c r="AE82" s="536"/>
      <c r="AF82" s="532"/>
      <c r="AG82" s="533"/>
      <c r="AH82" s="533"/>
      <c r="AI82" s="549"/>
      <c r="AJ82" s="532"/>
      <c r="AK82" s="533"/>
      <c r="AL82" s="533"/>
      <c r="AM82" s="534"/>
      <c r="AN82" s="8"/>
      <c r="AO82" s="88">
        <f t="shared" si="0"/>
        <v>0</v>
      </c>
      <c r="AP82" s="89">
        <f t="shared" si="4"/>
        <v>0</v>
      </c>
      <c r="AQ82" s="89">
        <f t="shared" si="1"/>
        <v>0</v>
      </c>
      <c r="AR82" s="89">
        <f t="shared" si="5"/>
        <v>0</v>
      </c>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row>
    <row r="83" spans="2:996" ht="14.15" customHeight="1" x14ac:dyDescent="0.25">
      <c r="B83" s="66">
        <f t="shared" si="2"/>
        <v>0</v>
      </c>
      <c r="C83" s="66">
        <f t="shared" si="3"/>
        <v>0</v>
      </c>
      <c r="D83" s="57">
        <v>20</v>
      </c>
      <c r="E83" s="517"/>
      <c r="F83" s="518"/>
      <c r="G83" s="518"/>
      <c r="H83" s="518"/>
      <c r="I83" s="518"/>
      <c r="J83" s="518"/>
      <c r="K83" s="518"/>
      <c r="L83" s="519"/>
      <c r="M83" s="522"/>
      <c r="N83" s="523"/>
      <c r="O83" s="523"/>
      <c r="P83" s="523"/>
      <c r="Q83" s="524"/>
      <c r="R83" s="510"/>
      <c r="S83" s="511"/>
      <c r="T83" s="510"/>
      <c r="U83" s="511"/>
      <c r="V83" s="520"/>
      <c r="W83" s="521"/>
      <c r="X83" s="202"/>
      <c r="Y83" s="512"/>
      <c r="Z83" s="513"/>
      <c r="AA83" s="514"/>
      <c r="AB83" s="515"/>
      <c r="AC83" s="516"/>
      <c r="AD83" s="535"/>
      <c r="AE83" s="536"/>
      <c r="AF83" s="532"/>
      <c r="AG83" s="533"/>
      <c r="AH83" s="533"/>
      <c r="AI83" s="549"/>
      <c r="AJ83" s="532"/>
      <c r="AK83" s="533"/>
      <c r="AL83" s="533"/>
      <c r="AM83" s="534"/>
      <c r="AN83" s="8"/>
      <c r="AO83" s="88">
        <f t="shared" si="0"/>
        <v>0</v>
      </c>
      <c r="AP83" s="89">
        <f t="shared" si="4"/>
        <v>0</v>
      </c>
      <c r="AQ83" s="89">
        <f t="shared" si="1"/>
        <v>0</v>
      </c>
      <c r="AR83" s="89">
        <f t="shared" si="5"/>
        <v>0</v>
      </c>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row>
    <row r="84" spans="2:996" ht="14.15" customHeight="1" x14ac:dyDescent="0.25">
      <c r="B84" s="66">
        <f t="shared" si="2"/>
        <v>0</v>
      </c>
      <c r="C84" s="66">
        <f t="shared" si="3"/>
        <v>0</v>
      </c>
      <c r="D84" s="57">
        <v>21</v>
      </c>
      <c r="E84" s="517"/>
      <c r="F84" s="518"/>
      <c r="G84" s="518"/>
      <c r="H84" s="518"/>
      <c r="I84" s="518"/>
      <c r="J84" s="518"/>
      <c r="K84" s="518"/>
      <c r="L84" s="519"/>
      <c r="M84" s="522"/>
      <c r="N84" s="523"/>
      <c r="O84" s="523"/>
      <c r="P84" s="523"/>
      <c r="Q84" s="524"/>
      <c r="R84" s="510"/>
      <c r="S84" s="511"/>
      <c r="T84" s="510"/>
      <c r="U84" s="511"/>
      <c r="V84" s="520"/>
      <c r="W84" s="521"/>
      <c r="X84" s="202"/>
      <c r="Y84" s="512"/>
      <c r="Z84" s="513"/>
      <c r="AA84" s="514"/>
      <c r="AB84" s="515"/>
      <c r="AC84" s="516"/>
      <c r="AD84" s="535"/>
      <c r="AE84" s="536"/>
      <c r="AF84" s="532"/>
      <c r="AG84" s="533"/>
      <c r="AH84" s="533"/>
      <c r="AI84" s="549"/>
      <c r="AJ84" s="532"/>
      <c r="AK84" s="533"/>
      <c r="AL84" s="533"/>
      <c r="AM84" s="534"/>
      <c r="AN84" s="8"/>
      <c r="AO84" s="88">
        <f t="shared" si="0"/>
        <v>0</v>
      </c>
      <c r="AP84" s="89">
        <f t="shared" si="4"/>
        <v>0</v>
      </c>
      <c r="AQ84" s="89">
        <f t="shared" si="1"/>
        <v>0</v>
      </c>
      <c r="AR84" s="89">
        <f t="shared" si="5"/>
        <v>0</v>
      </c>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row>
    <row r="85" spans="2:996" ht="14.15" customHeight="1" x14ac:dyDescent="0.25">
      <c r="B85" s="66">
        <f t="shared" si="2"/>
        <v>0</v>
      </c>
      <c r="C85" s="66">
        <f t="shared" si="3"/>
        <v>0</v>
      </c>
      <c r="D85" s="57">
        <v>22</v>
      </c>
      <c r="E85" s="517"/>
      <c r="F85" s="518"/>
      <c r="G85" s="518"/>
      <c r="H85" s="518"/>
      <c r="I85" s="518"/>
      <c r="J85" s="518"/>
      <c r="K85" s="518"/>
      <c r="L85" s="519"/>
      <c r="M85" s="522"/>
      <c r="N85" s="523"/>
      <c r="O85" s="523"/>
      <c r="P85" s="523"/>
      <c r="Q85" s="524"/>
      <c r="R85" s="510"/>
      <c r="S85" s="511"/>
      <c r="T85" s="510"/>
      <c r="U85" s="511"/>
      <c r="V85" s="520"/>
      <c r="W85" s="521"/>
      <c r="X85" s="202"/>
      <c r="Y85" s="512"/>
      <c r="Z85" s="513"/>
      <c r="AA85" s="514"/>
      <c r="AB85" s="515"/>
      <c r="AC85" s="516"/>
      <c r="AD85" s="535"/>
      <c r="AE85" s="536"/>
      <c r="AF85" s="532"/>
      <c r="AG85" s="533"/>
      <c r="AH85" s="533"/>
      <c r="AI85" s="549"/>
      <c r="AJ85" s="532"/>
      <c r="AK85" s="533"/>
      <c r="AL85" s="533"/>
      <c r="AM85" s="534"/>
      <c r="AN85" s="8"/>
      <c r="AO85" s="88">
        <f t="shared" si="0"/>
        <v>0</v>
      </c>
      <c r="AP85" s="89">
        <f t="shared" si="4"/>
        <v>0</v>
      </c>
      <c r="AQ85" s="89">
        <f t="shared" si="1"/>
        <v>0</v>
      </c>
      <c r="AR85" s="89">
        <f t="shared" si="5"/>
        <v>0</v>
      </c>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row>
    <row r="86" spans="2:996" ht="14.15" customHeight="1" x14ac:dyDescent="0.25">
      <c r="B86" s="66">
        <f t="shared" si="2"/>
        <v>0</v>
      </c>
      <c r="C86" s="66">
        <f t="shared" si="3"/>
        <v>0</v>
      </c>
      <c r="D86" s="57">
        <v>23</v>
      </c>
      <c r="E86" s="517"/>
      <c r="F86" s="518"/>
      <c r="G86" s="518"/>
      <c r="H86" s="518"/>
      <c r="I86" s="518"/>
      <c r="J86" s="518"/>
      <c r="K86" s="518"/>
      <c r="L86" s="519"/>
      <c r="M86" s="522"/>
      <c r="N86" s="523"/>
      <c r="O86" s="523"/>
      <c r="P86" s="523"/>
      <c r="Q86" s="524"/>
      <c r="R86" s="510"/>
      <c r="S86" s="511"/>
      <c r="T86" s="510"/>
      <c r="U86" s="511"/>
      <c r="V86" s="520"/>
      <c r="W86" s="521"/>
      <c r="X86" s="202"/>
      <c r="Y86" s="512"/>
      <c r="Z86" s="513"/>
      <c r="AA86" s="514"/>
      <c r="AB86" s="515"/>
      <c r="AC86" s="516"/>
      <c r="AD86" s="535"/>
      <c r="AE86" s="536"/>
      <c r="AF86" s="532"/>
      <c r="AG86" s="533"/>
      <c r="AH86" s="533"/>
      <c r="AI86" s="549"/>
      <c r="AJ86" s="532"/>
      <c r="AK86" s="533"/>
      <c r="AL86" s="533"/>
      <c r="AM86" s="534"/>
      <c r="AN86" s="8"/>
      <c r="AO86" s="88">
        <f t="shared" si="0"/>
        <v>0</v>
      </c>
      <c r="AP86" s="89">
        <f t="shared" si="4"/>
        <v>0</v>
      </c>
      <c r="AQ86" s="89">
        <f t="shared" si="1"/>
        <v>0</v>
      </c>
      <c r="AR86" s="89">
        <f t="shared" si="5"/>
        <v>0</v>
      </c>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row>
    <row r="87" spans="2:996" ht="14.15" customHeight="1" x14ac:dyDescent="0.25">
      <c r="B87" s="66">
        <f t="shared" si="2"/>
        <v>0</v>
      </c>
      <c r="C87" s="66">
        <f t="shared" si="3"/>
        <v>0</v>
      </c>
      <c r="D87" s="57">
        <v>24</v>
      </c>
      <c r="E87" s="517"/>
      <c r="F87" s="518"/>
      <c r="G87" s="518"/>
      <c r="H87" s="518"/>
      <c r="I87" s="518"/>
      <c r="J87" s="518"/>
      <c r="K87" s="518"/>
      <c r="L87" s="519"/>
      <c r="M87" s="522"/>
      <c r="N87" s="523"/>
      <c r="O87" s="523"/>
      <c r="P87" s="523"/>
      <c r="Q87" s="524"/>
      <c r="R87" s="510"/>
      <c r="S87" s="511"/>
      <c r="T87" s="510"/>
      <c r="U87" s="511"/>
      <c r="V87" s="520"/>
      <c r="W87" s="521"/>
      <c r="X87" s="202"/>
      <c r="Y87" s="512"/>
      <c r="Z87" s="513"/>
      <c r="AA87" s="514"/>
      <c r="AB87" s="515"/>
      <c r="AC87" s="516"/>
      <c r="AD87" s="535"/>
      <c r="AE87" s="536"/>
      <c r="AF87" s="532"/>
      <c r="AG87" s="533"/>
      <c r="AH87" s="533"/>
      <c r="AI87" s="549"/>
      <c r="AJ87" s="532"/>
      <c r="AK87" s="533"/>
      <c r="AL87" s="533"/>
      <c r="AM87" s="534"/>
      <c r="AN87" s="8"/>
      <c r="AO87" s="88">
        <f t="shared" si="0"/>
        <v>0</v>
      </c>
      <c r="AP87" s="89">
        <f t="shared" si="4"/>
        <v>0</v>
      </c>
      <c r="AQ87" s="89">
        <f t="shared" si="1"/>
        <v>0</v>
      </c>
      <c r="AR87" s="89">
        <f t="shared" si="5"/>
        <v>0</v>
      </c>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row>
    <row r="88" spans="2:996" ht="14.15" customHeight="1" x14ac:dyDescent="0.25">
      <c r="B88" s="66">
        <f t="shared" si="2"/>
        <v>0</v>
      </c>
      <c r="C88" s="66">
        <f t="shared" si="3"/>
        <v>0</v>
      </c>
      <c r="D88" s="57">
        <v>25</v>
      </c>
      <c r="E88" s="517"/>
      <c r="F88" s="518"/>
      <c r="G88" s="518"/>
      <c r="H88" s="518"/>
      <c r="I88" s="518"/>
      <c r="J88" s="518"/>
      <c r="K88" s="518"/>
      <c r="L88" s="519"/>
      <c r="M88" s="522"/>
      <c r="N88" s="523"/>
      <c r="O88" s="523"/>
      <c r="P88" s="523"/>
      <c r="Q88" s="524"/>
      <c r="R88" s="510"/>
      <c r="S88" s="511"/>
      <c r="T88" s="510"/>
      <c r="U88" s="511"/>
      <c r="V88" s="520"/>
      <c r="W88" s="521"/>
      <c r="X88" s="202"/>
      <c r="Y88" s="512"/>
      <c r="Z88" s="513"/>
      <c r="AA88" s="514"/>
      <c r="AB88" s="515"/>
      <c r="AC88" s="516"/>
      <c r="AD88" s="535"/>
      <c r="AE88" s="536"/>
      <c r="AF88" s="532"/>
      <c r="AG88" s="533"/>
      <c r="AH88" s="533"/>
      <c r="AI88" s="549"/>
      <c r="AJ88" s="532"/>
      <c r="AK88" s="533"/>
      <c r="AL88" s="533"/>
      <c r="AM88" s="534"/>
      <c r="AN88" s="8"/>
      <c r="AO88" s="88">
        <f t="shared" si="0"/>
        <v>0</v>
      </c>
      <c r="AP88" s="89">
        <f t="shared" si="4"/>
        <v>0</v>
      </c>
      <c r="AQ88" s="89">
        <f t="shared" si="1"/>
        <v>0</v>
      </c>
      <c r="AR88" s="89">
        <f t="shared" si="5"/>
        <v>0</v>
      </c>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row>
    <row r="89" spans="2:996" ht="14.15" customHeight="1" x14ac:dyDescent="0.25">
      <c r="B89" s="66">
        <f t="shared" si="2"/>
        <v>0</v>
      </c>
      <c r="C89" s="66">
        <f t="shared" si="3"/>
        <v>0</v>
      </c>
      <c r="D89" s="57">
        <v>26</v>
      </c>
      <c r="E89" s="517"/>
      <c r="F89" s="518"/>
      <c r="G89" s="518"/>
      <c r="H89" s="518"/>
      <c r="I89" s="518"/>
      <c r="J89" s="518"/>
      <c r="K89" s="518"/>
      <c r="L89" s="519"/>
      <c r="M89" s="522"/>
      <c r="N89" s="523"/>
      <c r="O89" s="523"/>
      <c r="P89" s="523"/>
      <c r="Q89" s="524"/>
      <c r="R89" s="510"/>
      <c r="S89" s="511"/>
      <c r="T89" s="510"/>
      <c r="U89" s="511"/>
      <c r="V89" s="520"/>
      <c r="W89" s="521"/>
      <c r="X89" s="202"/>
      <c r="Y89" s="512"/>
      <c r="Z89" s="513"/>
      <c r="AA89" s="514"/>
      <c r="AB89" s="515"/>
      <c r="AC89" s="516"/>
      <c r="AD89" s="535"/>
      <c r="AE89" s="536"/>
      <c r="AF89" s="532"/>
      <c r="AG89" s="533"/>
      <c r="AH89" s="533"/>
      <c r="AI89" s="549"/>
      <c r="AJ89" s="532"/>
      <c r="AK89" s="533"/>
      <c r="AL89" s="533"/>
      <c r="AM89" s="534"/>
      <c r="AN89" s="8"/>
      <c r="AO89" s="88">
        <f t="shared" si="0"/>
        <v>0</v>
      </c>
      <c r="AP89" s="89">
        <f t="shared" si="4"/>
        <v>0</v>
      </c>
      <c r="AQ89" s="89">
        <f t="shared" si="1"/>
        <v>0</v>
      </c>
      <c r="AR89" s="89">
        <f t="shared" si="5"/>
        <v>0</v>
      </c>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row>
    <row r="90" spans="2:996" ht="14.15" customHeight="1" x14ac:dyDescent="0.25">
      <c r="B90" s="66">
        <f t="shared" si="2"/>
        <v>0</v>
      </c>
      <c r="C90" s="66">
        <f t="shared" si="3"/>
        <v>0</v>
      </c>
      <c r="D90" s="57">
        <v>27</v>
      </c>
      <c r="E90" s="517"/>
      <c r="F90" s="518"/>
      <c r="G90" s="518"/>
      <c r="H90" s="518"/>
      <c r="I90" s="518"/>
      <c r="J90" s="518"/>
      <c r="K90" s="518"/>
      <c r="L90" s="519"/>
      <c r="M90" s="522"/>
      <c r="N90" s="523"/>
      <c r="O90" s="523"/>
      <c r="P90" s="523"/>
      <c r="Q90" s="524"/>
      <c r="R90" s="510"/>
      <c r="S90" s="511"/>
      <c r="T90" s="510"/>
      <c r="U90" s="511"/>
      <c r="V90" s="520"/>
      <c r="W90" s="521"/>
      <c r="X90" s="202"/>
      <c r="Y90" s="512"/>
      <c r="Z90" s="513"/>
      <c r="AA90" s="514"/>
      <c r="AB90" s="515"/>
      <c r="AC90" s="516"/>
      <c r="AD90" s="535"/>
      <c r="AE90" s="536"/>
      <c r="AF90" s="532"/>
      <c r="AG90" s="533"/>
      <c r="AH90" s="533"/>
      <c r="AI90" s="549"/>
      <c r="AJ90" s="532"/>
      <c r="AK90" s="533"/>
      <c r="AL90" s="533"/>
      <c r="AM90" s="534"/>
      <c r="AN90" s="8"/>
      <c r="AO90" s="88">
        <f t="shared" si="0"/>
        <v>0</v>
      </c>
      <c r="AP90" s="89">
        <f t="shared" si="4"/>
        <v>0</v>
      </c>
      <c r="AQ90" s="89">
        <f t="shared" si="1"/>
        <v>0</v>
      </c>
      <c r="AR90" s="89">
        <f t="shared" si="5"/>
        <v>0</v>
      </c>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row>
    <row r="91" spans="2:996" ht="14.15" customHeight="1" x14ac:dyDescent="0.25">
      <c r="B91" s="66">
        <f t="shared" si="2"/>
        <v>0</v>
      </c>
      <c r="C91" s="66">
        <f t="shared" si="3"/>
        <v>0</v>
      </c>
      <c r="D91" s="57">
        <v>28</v>
      </c>
      <c r="E91" s="517"/>
      <c r="F91" s="518"/>
      <c r="G91" s="518"/>
      <c r="H91" s="518"/>
      <c r="I91" s="518"/>
      <c r="J91" s="518"/>
      <c r="K91" s="518"/>
      <c r="L91" s="519"/>
      <c r="M91" s="522"/>
      <c r="N91" s="523"/>
      <c r="O91" s="523"/>
      <c r="P91" s="523"/>
      <c r="Q91" s="524"/>
      <c r="R91" s="510"/>
      <c r="S91" s="511"/>
      <c r="T91" s="510"/>
      <c r="U91" s="511"/>
      <c r="V91" s="520"/>
      <c r="W91" s="521"/>
      <c r="X91" s="202"/>
      <c r="Y91" s="512"/>
      <c r="Z91" s="513"/>
      <c r="AA91" s="514"/>
      <c r="AB91" s="515"/>
      <c r="AC91" s="516"/>
      <c r="AD91" s="535"/>
      <c r="AE91" s="536"/>
      <c r="AF91" s="532"/>
      <c r="AG91" s="533"/>
      <c r="AH91" s="533"/>
      <c r="AI91" s="549"/>
      <c r="AJ91" s="532"/>
      <c r="AK91" s="533"/>
      <c r="AL91" s="533"/>
      <c r="AM91" s="534"/>
      <c r="AN91" s="8"/>
      <c r="AO91" s="88">
        <f t="shared" si="0"/>
        <v>0</v>
      </c>
      <c r="AP91" s="89">
        <f t="shared" si="4"/>
        <v>0</v>
      </c>
      <c r="AQ91" s="89">
        <f t="shared" si="1"/>
        <v>0</v>
      </c>
      <c r="AR91" s="89">
        <f t="shared" si="5"/>
        <v>0</v>
      </c>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row>
    <row r="92" spans="2:996" ht="14.15" customHeight="1" x14ac:dyDescent="0.25">
      <c r="B92" s="66">
        <f t="shared" si="2"/>
        <v>0</v>
      </c>
      <c r="C92" s="66">
        <f t="shared" si="3"/>
        <v>0</v>
      </c>
      <c r="D92" s="57">
        <v>29</v>
      </c>
      <c r="E92" s="517"/>
      <c r="F92" s="518"/>
      <c r="G92" s="518"/>
      <c r="H92" s="518"/>
      <c r="I92" s="518"/>
      <c r="J92" s="518"/>
      <c r="K92" s="518"/>
      <c r="L92" s="519"/>
      <c r="M92" s="522"/>
      <c r="N92" s="523"/>
      <c r="O92" s="523"/>
      <c r="P92" s="523"/>
      <c r="Q92" s="524"/>
      <c r="R92" s="510"/>
      <c r="S92" s="511"/>
      <c r="T92" s="510"/>
      <c r="U92" s="511"/>
      <c r="V92" s="520"/>
      <c r="W92" s="521"/>
      <c r="X92" s="202"/>
      <c r="Y92" s="512"/>
      <c r="Z92" s="513"/>
      <c r="AA92" s="514"/>
      <c r="AB92" s="515"/>
      <c r="AC92" s="516"/>
      <c r="AD92" s="535"/>
      <c r="AE92" s="536"/>
      <c r="AF92" s="532"/>
      <c r="AG92" s="533"/>
      <c r="AH92" s="533"/>
      <c r="AI92" s="549"/>
      <c r="AJ92" s="532"/>
      <c r="AK92" s="533"/>
      <c r="AL92" s="533"/>
      <c r="AM92" s="534"/>
      <c r="AN92" s="8"/>
      <c r="AO92" s="88">
        <f t="shared" si="0"/>
        <v>0</v>
      </c>
      <c r="AP92" s="89">
        <f t="shared" si="4"/>
        <v>0</v>
      </c>
      <c r="AQ92" s="89">
        <f t="shared" si="1"/>
        <v>0</v>
      </c>
      <c r="AR92" s="89">
        <f t="shared" si="5"/>
        <v>0</v>
      </c>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row>
    <row r="93" spans="2:996" ht="14.15" customHeight="1" x14ac:dyDescent="0.25">
      <c r="B93" s="66">
        <f t="shared" si="2"/>
        <v>0</v>
      </c>
      <c r="C93" s="66">
        <f t="shared" si="3"/>
        <v>0</v>
      </c>
      <c r="D93" s="57">
        <v>30</v>
      </c>
      <c r="E93" s="517"/>
      <c r="F93" s="518"/>
      <c r="G93" s="518"/>
      <c r="H93" s="518"/>
      <c r="I93" s="518"/>
      <c r="J93" s="518"/>
      <c r="K93" s="518"/>
      <c r="L93" s="519"/>
      <c r="M93" s="522"/>
      <c r="N93" s="523"/>
      <c r="O93" s="523"/>
      <c r="P93" s="523"/>
      <c r="Q93" s="524"/>
      <c r="R93" s="510"/>
      <c r="S93" s="511"/>
      <c r="T93" s="510"/>
      <c r="U93" s="511"/>
      <c r="V93" s="520"/>
      <c r="W93" s="521"/>
      <c r="X93" s="202"/>
      <c r="Y93" s="512"/>
      <c r="Z93" s="513"/>
      <c r="AA93" s="514"/>
      <c r="AB93" s="515"/>
      <c r="AC93" s="516"/>
      <c r="AD93" s="535"/>
      <c r="AE93" s="536"/>
      <c r="AF93" s="532"/>
      <c r="AG93" s="533"/>
      <c r="AH93" s="533"/>
      <c r="AI93" s="549"/>
      <c r="AJ93" s="532"/>
      <c r="AK93" s="533"/>
      <c r="AL93" s="533"/>
      <c r="AM93" s="534"/>
      <c r="AN93" s="8"/>
      <c r="AO93" s="88">
        <f t="shared" si="0"/>
        <v>0</v>
      </c>
      <c r="AP93" s="89">
        <f t="shared" si="4"/>
        <v>0</v>
      </c>
      <c r="AQ93" s="89">
        <f t="shared" si="1"/>
        <v>0</v>
      </c>
      <c r="AR93" s="89">
        <f t="shared" si="5"/>
        <v>0</v>
      </c>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row>
    <row r="94" spans="2:996" ht="14.15" customHeight="1" x14ac:dyDescent="0.25">
      <c r="B94" s="66">
        <f t="shared" si="2"/>
        <v>0</v>
      </c>
      <c r="C94" s="66">
        <f t="shared" si="3"/>
        <v>0</v>
      </c>
      <c r="D94" s="57">
        <v>31</v>
      </c>
      <c r="E94" s="517"/>
      <c r="F94" s="518"/>
      <c r="G94" s="518"/>
      <c r="H94" s="518"/>
      <c r="I94" s="518"/>
      <c r="J94" s="518"/>
      <c r="K94" s="518"/>
      <c r="L94" s="519"/>
      <c r="M94" s="522"/>
      <c r="N94" s="523"/>
      <c r="O94" s="523"/>
      <c r="P94" s="523"/>
      <c r="Q94" s="524"/>
      <c r="R94" s="510"/>
      <c r="S94" s="511"/>
      <c r="T94" s="510"/>
      <c r="U94" s="511"/>
      <c r="V94" s="520"/>
      <c r="W94" s="521"/>
      <c r="X94" s="202"/>
      <c r="Y94" s="512"/>
      <c r="Z94" s="513"/>
      <c r="AA94" s="514"/>
      <c r="AB94" s="515"/>
      <c r="AC94" s="516"/>
      <c r="AD94" s="535"/>
      <c r="AE94" s="536"/>
      <c r="AF94" s="532"/>
      <c r="AG94" s="533"/>
      <c r="AH94" s="533"/>
      <c r="AI94" s="549"/>
      <c r="AJ94" s="532"/>
      <c r="AK94" s="533"/>
      <c r="AL94" s="533"/>
      <c r="AM94" s="534"/>
      <c r="AN94" s="8"/>
      <c r="AO94" s="88">
        <f t="shared" si="0"/>
        <v>0</v>
      </c>
      <c r="AP94" s="89">
        <f t="shared" si="4"/>
        <v>0</v>
      </c>
      <c r="AQ94" s="89">
        <f t="shared" si="1"/>
        <v>0</v>
      </c>
      <c r="AR94" s="89">
        <f t="shared" si="5"/>
        <v>0</v>
      </c>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row>
    <row r="95" spans="2:996" ht="14.15" customHeight="1" x14ac:dyDescent="0.25">
      <c r="B95" s="66">
        <f t="shared" si="2"/>
        <v>0</v>
      </c>
      <c r="C95" s="66">
        <f t="shared" si="3"/>
        <v>0</v>
      </c>
      <c r="D95" s="57">
        <v>32</v>
      </c>
      <c r="E95" s="517"/>
      <c r="F95" s="518"/>
      <c r="G95" s="518"/>
      <c r="H95" s="518"/>
      <c r="I95" s="518"/>
      <c r="J95" s="518"/>
      <c r="K95" s="518"/>
      <c r="L95" s="519"/>
      <c r="M95" s="522"/>
      <c r="N95" s="523"/>
      <c r="O95" s="523"/>
      <c r="P95" s="523"/>
      <c r="Q95" s="524"/>
      <c r="R95" s="510"/>
      <c r="S95" s="511"/>
      <c r="T95" s="510"/>
      <c r="U95" s="511"/>
      <c r="V95" s="520"/>
      <c r="W95" s="521"/>
      <c r="X95" s="202"/>
      <c r="Y95" s="512"/>
      <c r="Z95" s="513"/>
      <c r="AA95" s="514"/>
      <c r="AB95" s="515"/>
      <c r="AC95" s="516"/>
      <c r="AD95" s="535"/>
      <c r="AE95" s="536"/>
      <c r="AF95" s="532"/>
      <c r="AG95" s="533"/>
      <c r="AH95" s="533"/>
      <c r="AI95" s="549"/>
      <c r="AJ95" s="532"/>
      <c r="AK95" s="533"/>
      <c r="AL95" s="533"/>
      <c r="AM95" s="534"/>
      <c r="AN95" s="8"/>
      <c r="AO95" s="88">
        <f t="shared" si="0"/>
        <v>0</v>
      </c>
      <c r="AP95" s="89">
        <f t="shared" si="4"/>
        <v>0</v>
      </c>
      <c r="AQ95" s="89">
        <f t="shared" si="1"/>
        <v>0</v>
      </c>
      <c r="AR95" s="89">
        <f t="shared" si="5"/>
        <v>0</v>
      </c>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row>
    <row r="96" spans="2:996" ht="14.15" customHeight="1" x14ac:dyDescent="0.25">
      <c r="B96" s="66">
        <f t="shared" si="2"/>
        <v>0</v>
      </c>
      <c r="C96" s="66">
        <f t="shared" si="3"/>
        <v>0</v>
      </c>
      <c r="D96" s="57">
        <v>33</v>
      </c>
      <c r="E96" s="517"/>
      <c r="F96" s="518"/>
      <c r="G96" s="518"/>
      <c r="H96" s="518"/>
      <c r="I96" s="518"/>
      <c r="J96" s="518"/>
      <c r="K96" s="518"/>
      <c r="L96" s="519"/>
      <c r="M96" s="522"/>
      <c r="N96" s="523"/>
      <c r="O96" s="523"/>
      <c r="P96" s="523"/>
      <c r="Q96" s="524"/>
      <c r="R96" s="510"/>
      <c r="S96" s="511"/>
      <c r="T96" s="510"/>
      <c r="U96" s="511"/>
      <c r="V96" s="520"/>
      <c r="W96" s="521"/>
      <c r="X96" s="202"/>
      <c r="Y96" s="512"/>
      <c r="Z96" s="513"/>
      <c r="AA96" s="514"/>
      <c r="AB96" s="515"/>
      <c r="AC96" s="516"/>
      <c r="AD96" s="535"/>
      <c r="AE96" s="536"/>
      <c r="AF96" s="532"/>
      <c r="AG96" s="533"/>
      <c r="AH96" s="533"/>
      <c r="AI96" s="549"/>
      <c r="AJ96" s="532"/>
      <c r="AK96" s="533"/>
      <c r="AL96" s="533"/>
      <c r="AM96" s="534"/>
      <c r="AN96" s="8"/>
      <c r="AO96" s="88">
        <f t="shared" si="0"/>
        <v>0</v>
      </c>
      <c r="AP96" s="89">
        <f t="shared" si="4"/>
        <v>0</v>
      </c>
      <c r="AQ96" s="89">
        <f t="shared" si="1"/>
        <v>0</v>
      </c>
      <c r="AR96" s="89">
        <f t="shared" si="5"/>
        <v>0</v>
      </c>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row>
    <row r="97" spans="2:996" ht="14.15" customHeight="1" x14ac:dyDescent="0.25">
      <c r="B97" s="66">
        <f t="shared" si="2"/>
        <v>0</v>
      </c>
      <c r="C97" s="66">
        <f t="shared" si="3"/>
        <v>0</v>
      </c>
      <c r="D97" s="57">
        <v>34</v>
      </c>
      <c r="E97" s="517"/>
      <c r="F97" s="518"/>
      <c r="G97" s="518"/>
      <c r="H97" s="518"/>
      <c r="I97" s="518"/>
      <c r="J97" s="518"/>
      <c r="K97" s="518"/>
      <c r="L97" s="519"/>
      <c r="M97" s="522"/>
      <c r="N97" s="523"/>
      <c r="O97" s="523"/>
      <c r="P97" s="523"/>
      <c r="Q97" s="524"/>
      <c r="R97" s="510"/>
      <c r="S97" s="511"/>
      <c r="T97" s="510"/>
      <c r="U97" s="511"/>
      <c r="V97" s="520"/>
      <c r="W97" s="521"/>
      <c r="X97" s="202"/>
      <c r="Y97" s="512"/>
      <c r="Z97" s="513"/>
      <c r="AA97" s="514"/>
      <c r="AB97" s="515"/>
      <c r="AC97" s="516"/>
      <c r="AD97" s="535"/>
      <c r="AE97" s="536"/>
      <c r="AF97" s="532"/>
      <c r="AG97" s="533"/>
      <c r="AH97" s="533"/>
      <c r="AI97" s="549"/>
      <c r="AJ97" s="532"/>
      <c r="AK97" s="533"/>
      <c r="AL97" s="533"/>
      <c r="AM97" s="534"/>
      <c r="AN97" s="8"/>
      <c r="AO97" s="88">
        <f t="shared" si="0"/>
        <v>0</v>
      </c>
      <c r="AP97" s="89">
        <f t="shared" si="4"/>
        <v>0</v>
      </c>
      <c r="AQ97" s="89">
        <f t="shared" si="1"/>
        <v>0</v>
      </c>
      <c r="AR97" s="89">
        <f t="shared" si="5"/>
        <v>0</v>
      </c>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row>
    <row r="98" spans="2:996" ht="14.15" customHeight="1" x14ac:dyDescent="0.25">
      <c r="B98" s="66">
        <f t="shared" si="2"/>
        <v>0</v>
      </c>
      <c r="C98" s="66">
        <f t="shared" si="3"/>
        <v>0</v>
      </c>
      <c r="D98" s="57">
        <v>35</v>
      </c>
      <c r="E98" s="517"/>
      <c r="F98" s="518"/>
      <c r="G98" s="518"/>
      <c r="H98" s="518"/>
      <c r="I98" s="518"/>
      <c r="J98" s="518"/>
      <c r="K98" s="518"/>
      <c r="L98" s="519"/>
      <c r="M98" s="522"/>
      <c r="N98" s="523"/>
      <c r="O98" s="523"/>
      <c r="P98" s="523"/>
      <c r="Q98" s="524"/>
      <c r="R98" s="510"/>
      <c r="S98" s="511"/>
      <c r="T98" s="510"/>
      <c r="U98" s="511"/>
      <c r="V98" s="520"/>
      <c r="W98" s="521"/>
      <c r="X98" s="202"/>
      <c r="Y98" s="512"/>
      <c r="Z98" s="513"/>
      <c r="AA98" s="514"/>
      <c r="AB98" s="515"/>
      <c r="AC98" s="516"/>
      <c r="AD98" s="535"/>
      <c r="AE98" s="536"/>
      <c r="AF98" s="532"/>
      <c r="AG98" s="533"/>
      <c r="AH98" s="533"/>
      <c r="AI98" s="549"/>
      <c r="AJ98" s="532"/>
      <c r="AK98" s="533"/>
      <c r="AL98" s="533"/>
      <c r="AM98" s="534"/>
      <c r="AN98" s="8"/>
      <c r="AO98" s="88">
        <f t="shared" si="0"/>
        <v>0</v>
      </c>
      <c r="AP98" s="89">
        <f t="shared" si="4"/>
        <v>0</v>
      </c>
      <c r="AQ98" s="89">
        <f t="shared" si="1"/>
        <v>0</v>
      </c>
      <c r="AR98" s="89">
        <f t="shared" si="5"/>
        <v>0</v>
      </c>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row>
    <row r="99" spans="2:996" ht="14.15" customHeight="1" x14ac:dyDescent="0.25">
      <c r="B99" s="66">
        <f t="shared" si="2"/>
        <v>0</v>
      </c>
      <c r="C99" s="66">
        <f t="shared" si="3"/>
        <v>0</v>
      </c>
      <c r="D99" s="57">
        <v>36</v>
      </c>
      <c r="E99" s="517"/>
      <c r="F99" s="518"/>
      <c r="G99" s="518"/>
      <c r="H99" s="518"/>
      <c r="I99" s="518"/>
      <c r="J99" s="518"/>
      <c r="K99" s="518"/>
      <c r="L99" s="519"/>
      <c r="M99" s="522"/>
      <c r="N99" s="523"/>
      <c r="O99" s="523"/>
      <c r="P99" s="523"/>
      <c r="Q99" s="524"/>
      <c r="R99" s="510"/>
      <c r="S99" s="511"/>
      <c r="T99" s="510"/>
      <c r="U99" s="511"/>
      <c r="V99" s="520"/>
      <c r="W99" s="521"/>
      <c r="X99" s="202"/>
      <c r="Y99" s="512"/>
      <c r="Z99" s="513"/>
      <c r="AA99" s="514"/>
      <c r="AB99" s="515"/>
      <c r="AC99" s="516"/>
      <c r="AD99" s="535"/>
      <c r="AE99" s="536"/>
      <c r="AF99" s="532"/>
      <c r="AG99" s="533"/>
      <c r="AH99" s="533"/>
      <c r="AI99" s="549"/>
      <c r="AJ99" s="532"/>
      <c r="AK99" s="533"/>
      <c r="AL99" s="533"/>
      <c r="AM99" s="534"/>
      <c r="AN99" s="8"/>
      <c r="AO99" s="88">
        <f t="shared" si="0"/>
        <v>0</v>
      </c>
      <c r="AP99" s="89">
        <f t="shared" si="4"/>
        <v>0</v>
      </c>
      <c r="AQ99" s="89">
        <f t="shared" si="1"/>
        <v>0</v>
      </c>
      <c r="AR99" s="89">
        <f t="shared" si="5"/>
        <v>0</v>
      </c>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row>
    <row r="100" spans="2:996" ht="14.15" customHeight="1" x14ac:dyDescent="0.25">
      <c r="B100" s="66">
        <f t="shared" si="2"/>
        <v>0</v>
      </c>
      <c r="C100" s="66">
        <f t="shared" si="3"/>
        <v>0</v>
      </c>
      <c r="D100" s="57">
        <v>37</v>
      </c>
      <c r="E100" s="517"/>
      <c r="F100" s="518"/>
      <c r="G100" s="518"/>
      <c r="H100" s="518"/>
      <c r="I100" s="518"/>
      <c r="J100" s="518"/>
      <c r="K100" s="518"/>
      <c r="L100" s="519"/>
      <c r="M100" s="522"/>
      <c r="N100" s="523"/>
      <c r="O100" s="523"/>
      <c r="P100" s="523"/>
      <c r="Q100" s="524"/>
      <c r="R100" s="510"/>
      <c r="S100" s="511"/>
      <c r="T100" s="510"/>
      <c r="U100" s="511"/>
      <c r="V100" s="520"/>
      <c r="W100" s="521"/>
      <c r="X100" s="202"/>
      <c r="Y100" s="512"/>
      <c r="Z100" s="513"/>
      <c r="AA100" s="514"/>
      <c r="AB100" s="515"/>
      <c r="AC100" s="516"/>
      <c r="AD100" s="535"/>
      <c r="AE100" s="536"/>
      <c r="AF100" s="532"/>
      <c r="AG100" s="533"/>
      <c r="AH100" s="533"/>
      <c r="AI100" s="549"/>
      <c r="AJ100" s="532"/>
      <c r="AK100" s="533"/>
      <c r="AL100" s="533"/>
      <c r="AM100" s="534"/>
      <c r="AN100" s="8"/>
      <c r="AO100" s="88">
        <f t="shared" si="0"/>
        <v>0</v>
      </c>
      <c r="AP100" s="89">
        <f t="shared" si="4"/>
        <v>0</v>
      </c>
      <c r="AQ100" s="89">
        <f t="shared" si="1"/>
        <v>0</v>
      </c>
      <c r="AR100" s="89">
        <f t="shared" si="5"/>
        <v>0</v>
      </c>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row>
    <row r="101" spans="2:996" ht="14.15" customHeight="1" x14ac:dyDescent="0.25">
      <c r="B101" s="66">
        <f t="shared" si="2"/>
        <v>0</v>
      </c>
      <c r="C101" s="66">
        <f t="shared" si="3"/>
        <v>0</v>
      </c>
      <c r="D101" s="57">
        <v>38</v>
      </c>
      <c r="E101" s="517"/>
      <c r="F101" s="518"/>
      <c r="G101" s="518"/>
      <c r="H101" s="518"/>
      <c r="I101" s="518"/>
      <c r="J101" s="518"/>
      <c r="K101" s="518"/>
      <c r="L101" s="519"/>
      <c r="M101" s="522"/>
      <c r="N101" s="523"/>
      <c r="O101" s="523"/>
      <c r="P101" s="523"/>
      <c r="Q101" s="524"/>
      <c r="R101" s="510"/>
      <c r="S101" s="511"/>
      <c r="T101" s="510"/>
      <c r="U101" s="511"/>
      <c r="V101" s="520"/>
      <c r="W101" s="521"/>
      <c r="X101" s="202"/>
      <c r="Y101" s="512"/>
      <c r="Z101" s="513"/>
      <c r="AA101" s="514"/>
      <c r="AB101" s="515"/>
      <c r="AC101" s="516"/>
      <c r="AD101" s="535"/>
      <c r="AE101" s="536"/>
      <c r="AF101" s="532"/>
      <c r="AG101" s="533"/>
      <c r="AH101" s="533"/>
      <c r="AI101" s="549"/>
      <c r="AJ101" s="532"/>
      <c r="AK101" s="533"/>
      <c r="AL101" s="533"/>
      <c r="AM101" s="534"/>
      <c r="AN101" s="8"/>
      <c r="AO101" s="88">
        <f t="shared" si="0"/>
        <v>0</v>
      </c>
      <c r="AP101" s="89">
        <f t="shared" si="4"/>
        <v>0</v>
      </c>
      <c r="AQ101" s="89">
        <f t="shared" si="1"/>
        <v>0</v>
      </c>
      <c r="AR101" s="89">
        <f t="shared" si="5"/>
        <v>0</v>
      </c>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row>
    <row r="102" spans="2:996" ht="14.15" customHeight="1" x14ac:dyDescent="0.25">
      <c r="B102" s="66">
        <f t="shared" si="2"/>
        <v>0</v>
      </c>
      <c r="C102" s="66">
        <f t="shared" si="3"/>
        <v>0</v>
      </c>
      <c r="D102" s="57">
        <v>39</v>
      </c>
      <c r="E102" s="517"/>
      <c r="F102" s="518"/>
      <c r="G102" s="518"/>
      <c r="H102" s="518"/>
      <c r="I102" s="518"/>
      <c r="J102" s="518"/>
      <c r="K102" s="518"/>
      <c r="L102" s="519"/>
      <c r="M102" s="522"/>
      <c r="N102" s="523"/>
      <c r="O102" s="523"/>
      <c r="P102" s="523"/>
      <c r="Q102" s="524"/>
      <c r="R102" s="510"/>
      <c r="S102" s="511"/>
      <c r="T102" s="510"/>
      <c r="U102" s="511"/>
      <c r="V102" s="520"/>
      <c r="W102" s="521"/>
      <c r="X102" s="202"/>
      <c r="Y102" s="512"/>
      <c r="Z102" s="513"/>
      <c r="AA102" s="514"/>
      <c r="AB102" s="515"/>
      <c r="AC102" s="516"/>
      <c r="AD102" s="535"/>
      <c r="AE102" s="536"/>
      <c r="AF102" s="532"/>
      <c r="AG102" s="533"/>
      <c r="AH102" s="533"/>
      <c r="AI102" s="549"/>
      <c r="AJ102" s="532"/>
      <c r="AK102" s="533"/>
      <c r="AL102" s="533"/>
      <c r="AM102" s="534"/>
      <c r="AN102" s="8"/>
      <c r="AO102" s="88">
        <f t="shared" si="0"/>
        <v>0</v>
      </c>
      <c r="AP102" s="89">
        <f t="shared" si="4"/>
        <v>0</v>
      </c>
      <c r="AQ102" s="89">
        <f t="shared" si="1"/>
        <v>0</v>
      </c>
      <c r="AR102" s="89">
        <f t="shared" si="5"/>
        <v>0</v>
      </c>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row>
    <row r="103" spans="2:996" ht="14.15" customHeight="1" x14ac:dyDescent="0.25">
      <c r="B103" s="66">
        <f t="shared" ref="B103:B142" si="6">IF(OR(ISBLANK(T103),T103="",T103=0),B102,B102+1)</f>
        <v>0</v>
      </c>
      <c r="C103" s="66">
        <f t="shared" ref="C103:C142" si="7">IF(OR(ISBLANK(AA103),AA103="",AA103=0),C102,C102+1)</f>
        <v>0</v>
      </c>
      <c r="D103" s="57">
        <v>40</v>
      </c>
      <c r="E103" s="517"/>
      <c r="F103" s="518"/>
      <c r="G103" s="518"/>
      <c r="H103" s="518"/>
      <c r="I103" s="518"/>
      <c r="J103" s="518"/>
      <c r="K103" s="518"/>
      <c r="L103" s="519"/>
      <c r="M103" s="522"/>
      <c r="N103" s="523"/>
      <c r="O103" s="523"/>
      <c r="P103" s="523"/>
      <c r="Q103" s="524"/>
      <c r="R103" s="510"/>
      <c r="S103" s="511"/>
      <c r="T103" s="510"/>
      <c r="U103" s="511"/>
      <c r="V103" s="520"/>
      <c r="W103" s="521"/>
      <c r="X103" s="202"/>
      <c r="Y103" s="512"/>
      <c r="Z103" s="513"/>
      <c r="AA103" s="514"/>
      <c r="AB103" s="515"/>
      <c r="AC103" s="516"/>
      <c r="AD103" s="535"/>
      <c r="AE103" s="536"/>
      <c r="AF103" s="532"/>
      <c r="AG103" s="533"/>
      <c r="AH103" s="533"/>
      <c r="AI103" s="549"/>
      <c r="AJ103" s="532"/>
      <c r="AK103" s="533"/>
      <c r="AL103" s="533"/>
      <c r="AM103" s="534"/>
      <c r="AN103" s="8"/>
      <c r="AO103" s="88">
        <f t="shared" ref="AO103:AO142" si="8">IF($AL$57="SI",AJ103*V103,AF103*V103)</f>
        <v>0</v>
      </c>
      <c r="AP103" s="89">
        <f t="shared" ref="AP103:AP142" si="9">IF(R103&gt;0,1,0)</f>
        <v>0</v>
      </c>
      <c r="AQ103" s="89">
        <f t="shared" ref="AQ103:AQ142" si="10">IF(AA103&gt;0,1,0)</f>
        <v>0</v>
      </c>
      <c r="AR103" s="89">
        <f t="shared" ref="AR103:AR142" si="11">IF(AA103&gt;0,R103,0)</f>
        <v>0</v>
      </c>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row>
    <row r="104" spans="2:996" ht="14.15" customHeight="1" x14ac:dyDescent="0.25">
      <c r="B104" s="66">
        <f t="shared" si="6"/>
        <v>0</v>
      </c>
      <c r="C104" s="66">
        <f t="shared" si="7"/>
        <v>0</v>
      </c>
      <c r="D104" s="57">
        <v>41</v>
      </c>
      <c r="E104" s="517"/>
      <c r="F104" s="518"/>
      <c r="G104" s="518"/>
      <c r="H104" s="518"/>
      <c r="I104" s="518"/>
      <c r="J104" s="518"/>
      <c r="K104" s="518"/>
      <c r="L104" s="519"/>
      <c r="M104" s="522"/>
      <c r="N104" s="523"/>
      <c r="O104" s="523"/>
      <c r="P104" s="523"/>
      <c r="Q104" s="524"/>
      <c r="R104" s="510"/>
      <c r="S104" s="511"/>
      <c r="T104" s="510"/>
      <c r="U104" s="511"/>
      <c r="V104" s="520"/>
      <c r="W104" s="521"/>
      <c r="X104" s="202"/>
      <c r="Y104" s="512"/>
      <c r="Z104" s="513"/>
      <c r="AA104" s="514"/>
      <c r="AB104" s="515"/>
      <c r="AC104" s="516"/>
      <c r="AD104" s="535"/>
      <c r="AE104" s="536"/>
      <c r="AF104" s="532"/>
      <c r="AG104" s="533"/>
      <c r="AH104" s="533"/>
      <c r="AI104" s="549"/>
      <c r="AJ104" s="532"/>
      <c r="AK104" s="533"/>
      <c r="AL104" s="533"/>
      <c r="AM104" s="534"/>
      <c r="AN104" s="8"/>
      <c r="AO104" s="88">
        <f t="shared" si="8"/>
        <v>0</v>
      </c>
      <c r="AP104" s="89">
        <f t="shared" si="9"/>
        <v>0</v>
      </c>
      <c r="AQ104" s="89">
        <f t="shared" si="10"/>
        <v>0</v>
      </c>
      <c r="AR104" s="89">
        <f t="shared" si="11"/>
        <v>0</v>
      </c>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row>
    <row r="105" spans="2:996" ht="14.15" customHeight="1" x14ac:dyDescent="0.25">
      <c r="B105" s="66">
        <f t="shared" si="6"/>
        <v>0</v>
      </c>
      <c r="C105" s="66">
        <f t="shared" si="7"/>
        <v>0</v>
      </c>
      <c r="D105" s="57">
        <v>42</v>
      </c>
      <c r="E105" s="517"/>
      <c r="F105" s="518"/>
      <c r="G105" s="518"/>
      <c r="H105" s="518"/>
      <c r="I105" s="518"/>
      <c r="J105" s="518"/>
      <c r="K105" s="518"/>
      <c r="L105" s="519"/>
      <c r="M105" s="522"/>
      <c r="N105" s="523"/>
      <c r="O105" s="523"/>
      <c r="P105" s="523"/>
      <c r="Q105" s="524"/>
      <c r="R105" s="510"/>
      <c r="S105" s="511"/>
      <c r="T105" s="510"/>
      <c r="U105" s="511"/>
      <c r="V105" s="520"/>
      <c r="W105" s="521"/>
      <c r="X105" s="202"/>
      <c r="Y105" s="512"/>
      <c r="Z105" s="513"/>
      <c r="AA105" s="514"/>
      <c r="AB105" s="515"/>
      <c r="AC105" s="516"/>
      <c r="AD105" s="535"/>
      <c r="AE105" s="536"/>
      <c r="AF105" s="532"/>
      <c r="AG105" s="533"/>
      <c r="AH105" s="533"/>
      <c r="AI105" s="549"/>
      <c r="AJ105" s="532"/>
      <c r="AK105" s="533"/>
      <c r="AL105" s="533"/>
      <c r="AM105" s="534"/>
      <c r="AN105" s="8"/>
      <c r="AO105" s="88">
        <f t="shared" si="8"/>
        <v>0</v>
      </c>
      <c r="AP105" s="89">
        <f t="shared" si="9"/>
        <v>0</v>
      </c>
      <c r="AQ105" s="89">
        <f t="shared" si="10"/>
        <v>0</v>
      </c>
      <c r="AR105" s="89">
        <f t="shared" si="11"/>
        <v>0</v>
      </c>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row>
    <row r="106" spans="2:996" ht="14.15" customHeight="1" x14ac:dyDescent="0.25">
      <c r="B106" s="66">
        <f t="shared" si="6"/>
        <v>0</v>
      </c>
      <c r="C106" s="66">
        <f t="shared" si="7"/>
        <v>0</v>
      </c>
      <c r="D106" s="57">
        <v>43</v>
      </c>
      <c r="E106" s="517"/>
      <c r="F106" s="518"/>
      <c r="G106" s="518"/>
      <c r="H106" s="518"/>
      <c r="I106" s="518"/>
      <c r="J106" s="518"/>
      <c r="K106" s="518"/>
      <c r="L106" s="519"/>
      <c r="M106" s="522"/>
      <c r="N106" s="523"/>
      <c r="O106" s="523"/>
      <c r="P106" s="523"/>
      <c r="Q106" s="524"/>
      <c r="R106" s="510"/>
      <c r="S106" s="511"/>
      <c r="T106" s="510"/>
      <c r="U106" s="511"/>
      <c r="V106" s="520"/>
      <c r="W106" s="521"/>
      <c r="X106" s="202"/>
      <c r="Y106" s="512"/>
      <c r="Z106" s="513"/>
      <c r="AA106" s="514"/>
      <c r="AB106" s="515"/>
      <c r="AC106" s="516"/>
      <c r="AD106" s="535"/>
      <c r="AE106" s="536"/>
      <c r="AF106" s="532"/>
      <c r="AG106" s="533"/>
      <c r="AH106" s="533"/>
      <c r="AI106" s="549"/>
      <c r="AJ106" s="532"/>
      <c r="AK106" s="533"/>
      <c r="AL106" s="533"/>
      <c r="AM106" s="534"/>
      <c r="AN106" s="8"/>
      <c r="AO106" s="88">
        <f t="shared" si="8"/>
        <v>0</v>
      </c>
      <c r="AP106" s="89">
        <f t="shared" si="9"/>
        <v>0</v>
      </c>
      <c r="AQ106" s="89">
        <f t="shared" si="10"/>
        <v>0</v>
      </c>
      <c r="AR106" s="89">
        <f t="shared" si="11"/>
        <v>0</v>
      </c>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row>
    <row r="107" spans="2:996" ht="14.15" customHeight="1" x14ac:dyDescent="0.25">
      <c r="B107" s="66">
        <f t="shared" si="6"/>
        <v>0</v>
      </c>
      <c r="C107" s="66">
        <f t="shared" si="7"/>
        <v>0</v>
      </c>
      <c r="D107" s="57">
        <v>44</v>
      </c>
      <c r="E107" s="517"/>
      <c r="F107" s="518"/>
      <c r="G107" s="518"/>
      <c r="H107" s="518"/>
      <c r="I107" s="518"/>
      <c r="J107" s="518"/>
      <c r="K107" s="518"/>
      <c r="L107" s="519"/>
      <c r="M107" s="522"/>
      <c r="N107" s="523"/>
      <c r="O107" s="523"/>
      <c r="P107" s="523"/>
      <c r="Q107" s="524"/>
      <c r="R107" s="510"/>
      <c r="S107" s="511"/>
      <c r="T107" s="510"/>
      <c r="U107" s="511"/>
      <c r="V107" s="520"/>
      <c r="W107" s="521"/>
      <c r="X107" s="202"/>
      <c r="Y107" s="512"/>
      <c r="Z107" s="513"/>
      <c r="AA107" s="514"/>
      <c r="AB107" s="515"/>
      <c r="AC107" s="516"/>
      <c r="AD107" s="535"/>
      <c r="AE107" s="536"/>
      <c r="AF107" s="532"/>
      <c r="AG107" s="533"/>
      <c r="AH107" s="533"/>
      <c r="AI107" s="549"/>
      <c r="AJ107" s="532"/>
      <c r="AK107" s="533"/>
      <c r="AL107" s="533"/>
      <c r="AM107" s="534"/>
      <c r="AN107" s="8"/>
      <c r="AO107" s="88">
        <f t="shared" si="8"/>
        <v>0</v>
      </c>
      <c r="AP107" s="89">
        <f t="shared" si="9"/>
        <v>0</v>
      </c>
      <c r="AQ107" s="89">
        <f t="shared" si="10"/>
        <v>0</v>
      </c>
      <c r="AR107" s="89">
        <f t="shared" si="11"/>
        <v>0</v>
      </c>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row>
    <row r="108" spans="2:996" ht="14.15" customHeight="1" x14ac:dyDescent="0.25">
      <c r="B108" s="66">
        <f t="shared" si="6"/>
        <v>0</v>
      </c>
      <c r="C108" s="66">
        <f t="shared" si="7"/>
        <v>0</v>
      </c>
      <c r="D108" s="57">
        <v>45</v>
      </c>
      <c r="E108" s="517"/>
      <c r="F108" s="518"/>
      <c r="G108" s="518"/>
      <c r="H108" s="518"/>
      <c r="I108" s="518"/>
      <c r="J108" s="518"/>
      <c r="K108" s="518"/>
      <c r="L108" s="519"/>
      <c r="M108" s="522"/>
      <c r="N108" s="523"/>
      <c r="O108" s="523"/>
      <c r="P108" s="523"/>
      <c r="Q108" s="524"/>
      <c r="R108" s="510"/>
      <c r="S108" s="511"/>
      <c r="T108" s="510"/>
      <c r="U108" s="511"/>
      <c r="V108" s="520"/>
      <c r="W108" s="521"/>
      <c r="X108" s="202"/>
      <c r="Y108" s="512"/>
      <c r="Z108" s="513"/>
      <c r="AA108" s="514"/>
      <c r="AB108" s="515"/>
      <c r="AC108" s="516"/>
      <c r="AD108" s="535"/>
      <c r="AE108" s="536"/>
      <c r="AF108" s="532"/>
      <c r="AG108" s="533"/>
      <c r="AH108" s="533"/>
      <c r="AI108" s="549"/>
      <c r="AJ108" s="532"/>
      <c r="AK108" s="533"/>
      <c r="AL108" s="533"/>
      <c r="AM108" s="534"/>
      <c r="AN108" s="8"/>
      <c r="AO108" s="88">
        <f t="shared" si="8"/>
        <v>0</v>
      </c>
      <c r="AP108" s="89">
        <f t="shared" si="9"/>
        <v>0</v>
      </c>
      <c r="AQ108" s="89">
        <f t="shared" si="10"/>
        <v>0</v>
      </c>
      <c r="AR108" s="89">
        <f t="shared" si="11"/>
        <v>0</v>
      </c>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row>
    <row r="109" spans="2:996" ht="14.15" customHeight="1" x14ac:dyDescent="0.25">
      <c r="B109" s="66">
        <f t="shared" si="6"/>
        <v>0</v>
      </c>
      <c r="C109" s="66">
        <f t="shared" si="7"/>
        <v>0</v>
      </c>
      <c r="D109" s="57">
        <v>46</v>
      </c>
      <c r="E109" s="517"/>
      <c r="F109" s="518"/>
      <c r="G109" s="518"/>
      <c r="H109" s="518"/>
      <c r="I109" s="518"/>
      <c r="J109" s="518"/>
      <c r="K109" s="518"/>
      <c r="L109" s="519"/>
      <c r="M109" s="522"/>
      <c r="N109" s="523"/>
      <c r="O109" s="523"/>
      <c r="P109" s="523"/>
      <c r="Q109" s="524"/>
      <c r="R109" s="510"/>
      <c r="S109" s="511"/>
      <c r="T109" s="510"/>
      <c r="U109" s="511"/>
      <c r="V109" s="520"/>
      <c r="W109" s="521"/>
      <c r="X109" s="202"/>
      <c r="Y109" s="512"/>
      <c r="Z109" s="513"/>
      <c r="AA109" s="514"/>
      <c r="AB109" s="515"/>
      <c r="AC109" s="516"/>
      <c r="AD109" s="535"/>
      <c r="AE109" s="536"/>
      <c r="AF109" s="532"/>
      <c r="AG109" s="533"/>
      <c r="AH109" s="533"/>
      <c r="AI109" s="549"/>
      <c r="AJ109" s="532"/>
      <c r="AK109" s="533"/>
      <c r="AL109" s="533"/>
      <c r="AM109" s="534"/>
      <c r="AN109" s="8"/>
      <c r="AO109" s="88">
        <f t="shared" si="8"/>
        <v>0</v>
      </c>
      <c r="AP109" s="89">
        <f t="shared" si="9"/>
        <v>0</v>
      </c>
      <c r="AQ109" s="89">
        <f t="shared" si="10"/>
        <v>0</v>
      </c>
      <c r="AR109" s="89">
        <f t="shared" si="11"/>
        <v>0</v>
      </c>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row>
    <row r="110" spans="2:996" ht="14.15" customHeight="1" x14ac:dyDescent="0.25">
      <c r="B110" s="66">
        <f t="shared" si="6"/>
        <v>0</v>
      </c>
      <c r="C110" s="66">
        <f t="shared" si="7"/>
        <v>0</v>
      </c>
      <c r="D110" s="57">
        <v>47</v>
      </c>
      <c r="E110" s="517"/>
      <c r="F110" s="518"/>
      <c r="G110" s="518"/>
      <c r="H110" s="518"/>
      <c r="I110" s="518"/>
      <c r="J110" s="518"/>
      <c r="K110" s="518"/>
      <c r="L110" s="519"/>
      <c r="M110" s="522"/>
      <c r="N110" s="523"/>
      <c r="O110" s="523"/>
      <c r="P110" s="523"/>
      <c r="Q110" s="524"/>
      <c r="R110" s="510"/>
      <c r="S110" s="511"/>
      <c r="T110" s="510"/>
      <c r="U110" s="511"/>
      <c r="V110" s="520"/>
      <c r="W110" s="521"/>
      <c r="X110" s="202"/>
      <c r="Y110" s="512"/>
      <c r="Z110" s="513"/>
      <c r="AA110" s="514"/>
      <c r="AB110" s="515"/>
      <c r="AC110" s="516"/>
      <c r="AD110" s="535"/>
      <c r="AE110" s="536"/>
      <c r="AF110" s="532"/>
      <c r="AG110" s="533"/>
      <c r="AH110" s="533"/>
      <c r="AI110" s="549"/>
      <c r="AJ110" s="532"/>
      <c r="AK110" s="533"/>
      <c r="AL110" s="533"/>
      <c r="AM110" s="534"/>
      <c r="AN110" s="8"/>
      <c r="AO110" s="88">
        <f t="shared" si="8"/>
        <v>0</v>
      </c>
      <c r="AP110" s="89">
        <f t="shared" si="9"/>
        <v>0</v>
      </c>
      <c r="AQ110" s="89">
        <f t="shared" si="10"/>
        <v>0</v>
      </c>
      <c r="AR110" s="89">
        <f t="shared" si="11"/>
        <v>0</v>
      </c>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row>
    <row r="111" spans="2:996" ht="14.15" customHeight="1" x14ac:dyDescent="0.25">
      <c r="B111" s="66">
        <f t="shared" si="6"/>
        <v>0</v>
      </c>
      <c r="C111" s="66">
        <f t="shared" si="7"/>
        <v>0</v>
      </c>
      <c r="D111" s="57">
        <v>48</v>
      </c>
      <c r="E111" s="517"/>
      <c r="F111" s="518"/>
      <c r="G111" s="518"/>
      <c r="H111" s="518"/>
      <c r="I111" s="518"/>
      <c r="J111" s="518"/>
      <c r="K111" s="518"/>
      <c r="L111" s="519"/>
      <c r="M111" s="522"/>
      <c r="N111" s="523"/>
      <c r="O111" s="523"/>
      <c r="P111" s="523"/>
      <c r="Q111" s="524"/>
      <c r="R111" s="510"/>
      <c r="S111" s="511"/>
      <c r="T111" s="510"/>
      <c r="U111" s="511"/>
      <c r="V111" s="520"/>
      <c r="W111" s="521"/>
      <c r="X111" s="202"/>
      <c r="Y111" s="512"/>
      <c r="Z111" s="513"/>
      <c r="AA111" s="514"/>
      <c r="AB111" s="515"/>
      <c r="AC111" s="516"/>
      <c r="AD111" s="535"/>
      <c r="AE111" s="536"/>
      <c r="AF111" s="532"/>
      <c r="AG111" s="533"/>
      <c r="AH111" s="533"/>
      <c r="AI111" s="549"/>
      <c r="AJ111" s="532"/>
      <c r="AK111" s="533"/>
      <c r="AL111" s="533"/>
      <c r="AM111" s="534"/>
      <c r="AN111" s="8"/>
      <c r="AO111" s="88">
        <f t="shared" si="8"/>
        <v>0</v>
      </c>
      <c r="AP111" s="89">
        <f t="shared" si="9"/>
        <v>0</v>
      </c>
      <c r="AQ111" s="89">
        <f t="shared" si="10"/>
        <v>0</v>
      </c>
      <c r="AR111" s="89">
        <f t="shared" si="11"/>
        <v>0</v>
      </c>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row>
    <row r="112" spans="2:996" ht="14.15" customHeight="1" x14ac:dyDescent="0.25">
      <c r="B112" s="66">
        <f t="shared" si="6"/>
        <v>0</v>
      </c>
      <c r="C112" s="66">
        <f t="shared" si="7"/>
        <v>0</v>
      </c>
      <c r="D112" s="57">
        <v>49</v>
      </c>
      <c r="E112" s="517"/>
      <c r="F112" s="518"/>
      <c r="G112" s="518"/>
      <c r="H112" s="518"/>
      <c r="I112" s="518"/>
      <c r="J112" s="518"/>
      <c r="K112" s="518"/>
      <c r="L112" s="519"/>
      <c r="M112" s="522"/>
      <c r="N112" s="523"/>
      <c r="O112" s="523"/>
      <c r="P112" s="523"/>
      <c r="Q112" s="524"/>
      <c r="R112" s="510"/>
      <c r="S112" s="511"/>
      <c r="T112" s="510"/>
      <c r="U112" s="511"/>
      <c r="V112" s="520"/>
      <c r="W112" s="521"/>
      <c r="X112" s="202"/>
      <c r="Y112" s="512"/>
      <c r="Z112" s="513"/>
      <c r="AA112" s="514"/>
      <c r="AB112" s="515"/>
      <c r="AC112" s="516"/>
      <c r="AD112" s="535"/>
      <c r="AE112" s="536"/>
      <c r="AF112" s="532"/>
      <c r="AG112" s="533"/>
      <c r="AH112" s="533"/>
      <c r="AI112" s="549"/>
      <c r="AJ112" s="532"/>
      <c r="AK112" s="533"/>
      <c r="AL112" s="533"/>
      <c r="AM112" s="534"/>
      <c r="AN112" s="8"/>
      <c r="AO112" s="88">
        <f t="shared" si="8"/>
        <v>0</v>
      </c>
      <c r="AP112" s="89">
        <f t="shared" si="9"/>
        <v>0</v>
      </c>
      <c r="AQ112" s="89">
        <f t="shared" si="10"/>
        <v>0</v>
      </c>
      <c r="AR112" s="89">
        <f t="shared" si="11"/>
        <v>0</v>
      </c>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row>
    <row r="113" spans="2:996" ht="14.15" customHeight="1" x14ac:dyDescent="0.25">
      <c r="B113" s="66">
        <f t="shared" si="6"/>
        <v>0</v>
      </c>
      <c r="C113" s="66">
        <f t="shared" si="7"/>
        <v>0</v>
      </c>
      <c r="D113" s="57">
        <v>50</v>
      </c>
      <c r="E113" s="517"/>
      <c r="F113" s="518"/>
      <c r="G113" s="518"/>
      <c r="H113" s="518"/>
      <c r="I113" s="518"/>
      <c r="J113" s="518"/>
      <c r="K113" s="518"/>
      <c r="L113" s="519"/>
      <c r="M113" s="522"/>
      <c r="N113" s="523"/>
      <c r="O113" s="523"/>
      <c r="P113" s="523"/>
      <c r="Q113" s="524"/>
      <c r="R113" s="510"/>
      <c r="S113" s="511"/>
      <c r="T113" s="510"/>
      <c r="U113" s="511"/>
      <c r="V113" s="520"/>
      <c r="W113" s="521"/>
      <c r="X113" s="202"/>
      <c r="Y113" s="512"/>
      <c r="Z113" s="513"/>
      <c r="AA113" s="514"/>
      <c r="AB113" s="515"/>
      <c r="AC113" s="516"/>
      <c r="AD113" s="535"/>
      <c r="AE113" s="536"/>
      <c r="AF113" s="532"/>
      <c r="AG113" s="533"/>
      <c r="AH113" s="533"/>
      <c r="AI113" s="549"/>
      <c r="AJ113" s="532"/>
      <c r="AK113" s="533"/>
      <c r="AL113" s="533"/>
      <c r="AM113" s="534"/>
      <c r="AN113" s="8"/>
      <c r="AO113" s="88">
        <f t="shared" si="8"/>
        <v>0</v>
      </c>
      <c r="AP113" s="89">
        <f t="shared" si="9"/>
        <v>0</v>
      </c>
      <c r="AQ113" s="89">
        <f t="shared" si="10"/>
        <v>0</v>
      </c>
      <c r="AR113" s="89">
        <f t="shared" si="11"/>
        <v>0</v>
      </c>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row>
    <row r="114" spans="2:996" ht="14.15" customHeight="1" x14ac:dyDescent="0.25">
      <c r="B114" s="66">
        <f t="shared" si="6"/>
        <v>0</v>
      </c>
      <c r="C114" s="66">
        <f t="shared" si="7"/>
        <v>0</v>
      </c>
      <c r="D114" s="57">
        <v>51</v>
      </c>
      <c r="E114" s="517"/>
      <c r="F114" s="518"/>
      <c r="G114" s="518"/>
      <c r="H114" s="518"/>
      <c r="I114" s="518"/>
      <c r="J114" s="518"/>
      <c r="K114" s="518"/>
      <c r="L114" s="519"/>
      <c r="M114" s="522"/>
      <c r="N114" s="523"/>
      <c r="O114" s="523"/>
      <c r="P114" s="523"/>
      <c r="Q114" s="524"/>
      <c r="R114" s="510"/>
      <c r="S114" s="511"/>
      <c r="T114" s="510"/>
      <c r="U114" s="511"/>
      <c r="V114" s="520"/>
      <c r="W114" s="521"/>
      <c r="X114" s="202"/>
      <c r="Y114" s="512"/>
      <c r="Z114" s="513"/>
      <c r="AA114" s="514"/>
      <c r="AB114" s="515"/>
      <c r="AC114" s="516"/>
      <c r="AD114" s="535"/>
      <c r="AE114" s="536"/>
      <c r="AF114" s="532"/>
      <c r="AG114" s="533"/>
      <c r="AH114" s="533"/>
      <c r="AI114" s="549"/>
      <c r="AJ114" s="532"/>
      <c r="AK114" s="533"/>
      <c r="AL114" s="533"/>
      <c r="AM114" s="534"/>
      <c r="AN114" s="8"/>
      <c r="AO114" s="88">
        <f t="shared" si="8"/>
        <v>0</v>
      </c>
      <c r="AP114" s="89">
        <f t="shared" si="9"/>
        <v>0</v>
      </c>
      <c r="AQ114" s="89">
        <f t="shared" si="10"/>
        <v>0</v>
      </c>
      <c r="AR114" s="89">
        <f t="shared" si="11"/>
        <v>0</v>
      </c>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row>
    <row r="115" spans="2:996" ht="14.15" customHeight="1" x14ac:dyDescent="0.25">
      <c r="B115" s="66">
        <f t="shared" si="6"/>
        <v>0</v>
      </c>
      <c r="C115" s="66">
        <f t="shared" si="7"/>
        <v>0</v>
      </c>
      <c r="D115" s="57">
        <v>52</v>
      </c>
      <c r="E115" s="517"/>
      <c r="F115" s="518"/>
      <c r="G115" s="518"/>
      <c r="H115" s="518"/>
      <c r="I115" s="518"/>
      <c r="J115" s="518"/>
      <c r="K115" s="518"/>
      <c r="L115" s="519"/>
      <c r="M115" s="522"/>
      <c r="N115" s="523"/>
      <c r="O115" s="523"/>
      <c r="P115" s="523"/>
      <c r="Q115" s="524"/>
      <c r="R115" s="510"/>
      <c r="S115" s="511"/>
      <c r="T115" s="510"/>
      <c r="U115" s="511"/>
      <c r="V115" s="520"/>
      <c r="W115" s="521"/>
      <c r="X115" s="202"/>
      <c r="Y115" s="512"/>
      <c r="Z115" s="513"/>
      <c r="AA115" s="514"/>
      <c r="AB115" s="515"/>
      <c r="AC115" s="516"/>
      <c r="AD115" s="535"/>
      <c r="AE115" s="536"/>
      <c r="AF115" s="532"/>
      <c r="AG115" s="533"/>
      <c r="AH115" s="533"/>
      <c r="AI115" s="549"/>
      <c r="AJ115" s="532"/>
      <c r="AK115" s="533"/>
      <c r="AL115" s="533"/>
      <c r="AM115" s="534"/>
      <c r="AN115" s="8"/>
      <c r="AO115" s="88">
        <f t="shared" si="8"/>
        <v>0</v>
      </c>
      <c r="AP115" s="89">
        <f t="shared" si="9"/>
        <v>0</v>
      </c>
      <c r="AQ115" s="89">
        <f t="shared" si="10"/>
        <v>0</v>
      </c>
      <c r="AR115" s="89">
        <f t="shared" si="11"/>
        <v>0</v>
      </c>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row>
    <row r="116" spans="2:996" ht="14.15" customHeight="1" x14ac:dyDescent="0.25">
      <c r="B116" s="66">
        <f t="shared" si="6"/>
        <v>0</v>
      </c>
      <c r="C116" s="66">
        <f t="shared" si="7"/>
        <v>0</v>
      </c>
      <c r="D116" s="57">
        <v>53</v>
      </c>
      <c r="E116" s="517"/>
      <c r="F116" s="518"/>
      <c r="G116" s="518"/>
      <c r="H116" s="518"/>
      <c r="I116" s="518"/>
      <c r="J116" s="518"/>
      <c r="K116" s="518"/>
      <c r="L116" s="519"/>
      <c r="M116" s="522"/>
      <c r="N116" s="523"/>
      <c r="O116" s="523"/>
      <c r="P116" s="523"/>
      <c r="Q116" s="524"/>
      <c r="R116" s="510"/>
      <c r="S116" s="511"/>
      <c r="T116" s="510"/>
      <c r="U116" s="511"/>
      <c r="V116" s="520"/>
      <c r="W116" s="521"/>
      <c r="X116" s="202"/>
      <c r="Y116" s="512"/>
      <c r="Z116" s="513"/>
      <c r="AA116" s="514"/>
      <c r="AB116" s="515"/>
      <c r="AC116" s="516"/>
      <c r="AD116" s="535"/>
      <c r="AE116" s="536"/>
      <c r="AF116" s="532"/>
      <c r="AG116" s="533"/>
      <c r="AH116" s="533"/>
      <c r="AI116" s="549"/>
      <c r="AJ116" s="532"/>
      <c r="AK116" s="533"/>
      <c r="AL116" s="533"/>
      <c r="AM116" s="534"/>
      <c r="AN116" s="8"/>
      <c r="AO116" s="88">
        <f t="shared" si="8"/>
        <v>0</v>
      </c>
      <c r="AP116" s="89">
        <f t="shared" si="9"/>
        <v>0</v>
      </c>
      <c r="AQ116" s="89">
        <f t="shared" si="10"/>
        <v>0</v>
      </c>
      <c r="AR116" s="89">
        <f t="shared" si="11"/>
        <v>0</v>
      </c>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row>
    <row r="117" spans="2:996" ht="14.15" customHeight="1" x14ac:dyDescent="0.25">
      <c r="B117" s="66">
        <f t="shared" si="6"/>
        <v>0</v>
      </c>
      <c r="C117" s="66">
        <f t="shared" si="7"/>
        <v>0</v>
      </c>
      <c r="D117" s="57">
        <v>54</v>
      </c>
      <c r="E117" s="517"/>
      <c r="F117" s="518"/>
      <c r="G117" s="518"/>
      <c r="H117" s="518"/>
      <c r="I117" s="518"/>
      <c r="J117" s="518"/>
      <c r="K117" s="518"/>
      <c r="L117" s="519"/>
      <c r="M117" s="522"/>
      <c r="N117" s="523"/>
      <c r="O117" s="523"/>
      <c r="P117" s="523"/>
      <c r="Q117" s="524"/>
      <c r="R117" s="510"/>
      <c r="S117" s="511"/>
      <c r="T117" s="510"/>
      <c r="U117" s="511"/>
      <c r="V117" s="520"/>
      <c r="W117" s="521"/>
      <c r="X117" s="202"/>
      <c r="Y117" s="512"/>
      <c r="Z117" s="513"/>
      <c r="AA117" s="514"/>
      <c r="AB117" s="515"/>
      <c r="AC117" s="516"/>
      <c r="AD117" s="535"/>
      <c r="AE117" s="536"/>
      <c r="AF117" s="532"/>
      <c r="AG117" s="533"/>
      <c r="AH117" s="533"/>
      <c r="AI117" s="549"/>
      <c r="AJ117" s="532"/>
      <c r="AK117" s="533"/>
      <c r="AL117" s="533"/>
      <c r="AM117" s="534"/>
      <c r="AN117" s="8"/>
      <c r="AO117" s="88">
        <f t="shared" si="8"/>
        <v>0</v>
      </c>
      <c r="AP117" s="89">
        <f t="shared" si="9"/>
        <v>0</v>
      </c>
      <c r="AQ117" s="89">
        <f t="shared" si="10"/>
        <v>0</v>
      </c>
      <c r="AR117" s="89">
        <f t="shared" si="11"/>
        <v>0</v>
      </c>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row>
    <row r="118" spans="2:996" ht="14.15" customHeight="1" x14ac:dyDescent="0.25">
      <c r="B118" s="66">
        <f t="shared" si="6"/>
        <v>0</v>
      </c>
      <c r="C118" s="66">
        <f t="shared" si="7"/>
        <v>0</v>
      </c>
      <c r="D118" s="57">
        <v>55</v>
      </c>
      <c r="E118" s="517"/>
      <c r="F118" s="518"/>
      <c r="G118" s="518"/>
      <c r="H118" s="518"/>
      <c r="I118" s="518"/>
      <c r="J118" s="518"/>
      <c r="K118" s="518"/>
      <c r="L118" s="519"/>
      <c r="M118" s="522"/>
      <c r="N118" s="523"/>
      <c r="O118" s="523"/>
      <c r="P118" s="523"/>
      <c r="Q118" s="524"/>
      <c r="R118" s="510"/>
      <c r="S118" s="511"/>
      <c r="T118" s="510"/>
      <c r="U118" s="511"/>
      <c r="V118" s="520"/>
      <c r="W118" s="521"/>
      <c r="X118" s="202"/>
      <c r="Y118" s="512"/>
      <c r="Z118" s="513"/>
      <c r="AA118" s="514"/>
      <c r="AB118" s="515"/>
      <c r="AC118" s="516"/>
      <c r="AD118" s="535"/>
      <c r="AE118" s="536"/>
      <c r="AF118" s="532"/>
      <c r="AG118" s="533"/>
      <c r="AH118" s="533"/>
      <c r="AI118" s="549"/>
      <c r="AJ118" s="532"/>
      <c r="AK118" s="533"/>
      <c r="AL118" s="533"/>
      <c r="AM118" s="534"/>
      <c r="AN118" s="8"/>
      <c r="AO118" s="88">
        <f t="shared" si="8"/>
        <v>0</v>
      </c>
      <c r="AP118" s="89">
        <f t="shared" si="9"/>
        <v>0</v>
      </c>
      <c r="AQ118" s="89">
        <f t="shared" si="10"/>
        <v>0</v>
      </c>
      <c r="AR118" s="89">
        <f t="shared" si="11"/>
        <v>0</v>
      </c>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row>
    <row r="119" spans="2:996" ht="14.15" customHeight="1" x14ac:dyDescent="0.25">
      <c r="B119" s="66">
        <f t="shared" si="6"/>
        <v>0</v>
      </c>
      <c r="C119" s="66">
        <f t="shared" si="7"/>
        <v>0</v>
      </c>
      <c r="D119" s="57">
        <v>56</v>
      </c>
      <c r="E119" s="517"/>
      <c r="F119" s="518"/>
      <c r="G119" s="518"/>
      <c r="H119" s="518"/>
      <c r="I119" s="518"/>
      <c r="J119" s="518"/>
      <c r="K119" s="518"/>
      <c r="L119" s="519"/>
      <c r="M119" s="522"/>
      <c r="N119" s="523"/>
      <c r="O119" s="523"/>
      <c r="P119" s="523"/>
      <c r="Q119" s="524"/>
      <c r="R119" s="510"/>
      <c r="S119" s="511"/>
      <c r="T119" s="510"/>
      <c r="U119" s="511"/>
      <c r="V119" s="520"/>
      <c r="W119" s="521"/>
      <c r="X119" s="202"/>
      <c r="Y119" s="512"/>
      <c r="Z119" s="513"/>
      <c r="AA119" s="514"/>
      <c r="AB119" s="515"/>
      <c r="AC119" s="516"/>
      <c r="AD119" s="535"/>
      <c r="AE119" s="536"/>
      <c r="AF119" s="532"/>
      <c r="AG119" s="533"/>
      <c r="AH119" s="533"/>
      <c r="AI119" s="549"/>
      <c r="AJ119" s="532"/>
      <c r="AK119" s="533"/>
      <c r="AL119" s="533"/>
      <c r="AM119" s="534"/>
      <c r="AN119" s="8"/>
      <c r="AO119" s="88">
        <f t="shared" si="8"/>
        <v>0</v>
      </c>
      <c r="AP119" s="89">
        <f t="shared" si="9"/>
        <v>0</v>
      </c>
      <c r="AQ119" s="89">
        <f t="shared" si="10"/>
        <v>0</v>
      </c>
      <c r="AR119" s="89">
        <f t="shared" si="11"/>
        <v>0</v>
      </c>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row>
    <row r="120" spans="2:996" ht="14.15" customHeight="1" x14ac:dyDescent="0.25">
      <c r="B120" s="66">
        <f t="shared" si="6"/>
        <v>0</v>
      </c>
      <c r="C120" s="66">
        <f t="shared" si="7"/>
        <v>0</v>
      </c>
      <c r="D120" s="57">
        <v>57</v>
      </c>
      <c r="E120" s="517"/>
      <c r="F120" s="518"/>
      <c r="G120" s="518"/>
      <c r="H120" s="518"/>
      <c r="I120" s="518"/>
      <c r="J120" s="518"/>
      <c r="K120" s="518"/>
      <c r="L120" s="519"/>
      <c r="M120" s="522"/>
      <c r="N120" s="523"/>
      <c r="O120" s="523"/>
      <c r="P120" s="523"/>
      <c r="Q120" s="524"/>
      <c r="R120" s="510"/>
      <c r="S120" s="511"/>
      <c r="T120" s="510"/>
      <c r="U120" s="511"/>
      <c r="V120" s="520"/>
      <c r="W120" s="521"/>
      <c r="X120" s="202"/>
      <c r="Y120" s="512"/>
      <c r="Z120" s="513"/>
      <c r="AA120" s="514"/>
      <c r="AB120" s="515"/>
      <c r="AC120" s="516"/>
      <c r="AD120" s="535"/>
      <c r="AE120" s="536"/>
      <c r="AF120" s="532"/>
      <c r="AG120" s="533"/>
      <c r="AH120" s="533"/>
      <c r="AI120" s="549"/>
      <c r="AJ120" s="532"/>
      <c r="AK120" s="533"/>
      <c r="AL120" s="533"/>
      <c r="AM120" s="534"/>
      <c r="AN120" s="8"/>
      <c r="AO120" s="88">
        <f t="shared" si="8"/>
        <v>0</v>
      </c>
      <c r="AP120" s="89">
        <f t="shared" si="9"/>
        <v>0</v>
      </c>
      <c r="AQ120" s="89">
        <f t="shared" si="10"/>
        <v>0</v>
      </c>
      <c r="AR120" s="89">
        <f t="shared" si="11"/>
        <v>0</v>
      </c>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row>
    <row r="121" spans="2:996" ht="14.15" customHeight="1" x14ac:dyDescent="0.25">
      <c r="B121" s="66">
        <f t="shared" si="6"/>
        <v>0</v>
      </c>
      <c r="C121" s="66">
        <f t="shared" si="7"/>
        <v>0</v>
      </c>
      <c r="D121" s="57">
        <v>58</v>
      </c>
      <c r="E121" s="517"/>
      <c r="F121" s="518"/>
      <c r="G121" s="518"/>
      <c r="H121" s="518"/>
      <c r="I121" s="518"/>
      <c r="J121" s="518"/>
      <c r="K121" s="518"/>
      <c r="L121" s="519"/>
      <c r="M121" s="522"/>
      <c r="N121" s="523"/>
      <c r="O121" s="523"/>
      <c r="P121" s="523"/>
      <c r="Q121" s="524"/>
      <c r="R121" s="510"/>
      <c r="S121" s="511"/>
      <c r="T121" s="510"/>
      <c r="U121" s="511"/>
      <c r="V121" s="520"/>
      <c r="W121" s="521"/>
      <c r="X121" s="202"/>
      <c r="Y121" s="512"/>
      <c r="Z121" s="513"/>
      <c r="AA121" s="514"/>
      <c r="AB121" s="515"/>
      <c r="AC121" s="516"/>
      <c r="AD121" s="535"/>
      <c r="AE121" s="536"/>
      <c r="AF121" s="532"/>
      <c r="AG121" s="533"/>
      <c r="AH121" s="533"/>
      <c r="AI121" s="549"/>
      <c r="AJ121" s="532"/>
      <c r="AK121" s="533"/>
      <c r="AL121" s="533"/>
      <c r="AM121" s="534"/>
      <c r="AN121" s="8"/>
      <c r="AO121" s="88">
        <f t="shared" si="8"/>
        <v>0</v>
      </c>
      <c r="AP121" s="89">
        <f t="shared" si="9"/>
        <v>0</v>
      </c>
      <c r="AQ121" s="89">
        <f t="shared" si="10"/>
        <v>0</v>
      </c>
      <c r="AR121" s="89">
        <f t="shared" si="11"/>
        <v>0</v>
      </c>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row>
    <row r="122" spans="2:996" ht="14.15" customHeight="1" x14ac:dyDescent="0.25">
      <c r="B122" s="66">
        <f t="shared" si="6"/>
        <v>0</v>
      </c>
      <c r="C122" s="66">
        <f t="shared" si="7"/>
        <v>0</v>
      </c>
      <c r="D122" s="57">
        <v>59</v>
      </c>
      <c r="E122" s="517"/>
      <c r="F122" s="518"/>
      <c r="G122" s="518"/>
      <c r="H122" s="518"/>
      <c r="I122" s="518"/>
      <c r="J122" s="518"/>
      <c r="K122" s="518"/>
      <c r="L122" s="519"/>
      <c r="M122" s="522"/>
      <c r="N122" s="523"/>
      <c r="O122" s="523"/>
      <c r="P122" s="523"/>
      <c r="Q122" s="524"/>
      <c r="R122" s="510"/>
      <c r="S122" s="511"/>
      <c r="T122" s="510"/>
      <c r="U122" s="511"/>
      <c r="V122" s="520"/>
      <c r="W122" s="521"/>
      <c r="X122" s="202"/>
      <c r="Y122" s="512"/>
      <c r="Z122" s="513"/>
      <c r="AA122" s="514"/>
      <c r="AB122" s="515"/>
      <c r="AC122" s="516"/>
      <c r="AD122" s="535"/>
      <c r="AE122" s="536"/>
      <c r="AF122" s="532"/>
      <c r="AG122" s="533"/>
      <c r="AH122" s="533"/>
      <c r="AI122" s="549"/>
      <c r="AJ122" s="532"/>
      <c r="AK122" s="533"/>
      <c r="AL122" s="533"/>
      <c r="AM122" s="534"/>
      <c r="AN122" s="8"/>
      <c r="AO122" s="88">
        <f t="shared" si="8"/>
        <v>0</v>
      </c>
      <c r="AP122" s="89">
        <f t="shared" si="9"/>
        <v>0</v>
      </c>
      <c r="AQ122" s="89">
        <f t="shared" si="10"/>
        <v>0</v>
      </c>
      <c r="AR122" s="89">
        <f t="shared" si="11"/>
        <v>0</v>
      </c>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row>
    <row r="123" spans="2:996" ht="14.15" customHeight="1" x14ac:dyDescent="0.25">
      <c r="B123" s="66">
        <f t="shared" si="6"/>
        <v>0</v>
      </c>
      <c r="C123" s="66">
        <f t="shared" si="7"/>
        <v>0</v>
      </c>
      <c r="D123" s="57">
        <v>60</v>
      </c>
      <c r="E123" s="517"/>
      <c r="F123" s="518"/>
      <c r="G123" s="518"/>
      <c r="H123" s="518"/>
      <c r="I123" s="518"/>
      <c r="J123" s="518"/>
      <c r="K123" s="518"/>
      <c r="L123" s="519"/>
      <c r="M123" s="522"/>
      <c r="N123" s="523"/>
      <c r="O123" s="523"/>
      <c r="P123" s="523"/>
      <c r="Q123" s="524"/>
      <c r="R123" s="510"/>
      <c r="S123" s="511"/>
      <c r="T123" s="510"/>
      <c r="U123" s="511"/>
      <c r="V123" s="520"/>
      <c r="W123" s="521"/>
      <c r="X123" s="202"/>
      <c r="Y123" s="512"/>
      <c r="Z123" s="513"/>
      <c r="AA123" s="514"/>
      <c r="AB123" s="515"/>
      <c r="AC123" s="516"/>
      <c r="AD123" s="535"/>
      <c r="AE123" s="536"/>
      <c r="AF123" s="532"/>
      <c r="AG123" s="533"/>
      <c r="AH123" s="533"/>
      <c r="AI123" s="549"/>
      <c r="AJ123" s="532"/>
      <c r="AK123" s="533"/>
      <c r="AL123" s="533"/>
      <c r="AM123" s="534"/>
      <c r="AN123" s="8"/>
      <c r="AO123" s="88">
        <f t="shared" si="8"/>
        <v>0</v>
      </c>
      <c r="AP123" s="89">
        <f t="shared" si="9"/>
        <v>0</v>
      </c>
      <c r="AQ123" s="89">
        <f t="shared" si="10"/>
        <v>0</v>
      </c>
      <c r="AR123" s="89">
        <f t="shared" si="11"/>
        <v>0</v>
      </c>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row>
    <row r="124" spans="2:996" ht="14.15" customHeight="1" x14ac:dyDescent="0.25">
      <c r="B124" s="66">
        <f t="shared" si="6"/>
        <v>0</v>
      </c>
      <c r="C124" s="66">
        <f t="shared" si="7"/>
        <v>0</v>
      </c>
      <c r="D124" s="57">
        <v>61</v>
      </c>
      <c r="E124" s="517"/>
      <c r="F124" s="518"/>
      <c r="G124" s="518"/>
      <c r="H124" s="518"/>
      <c r="I124" s="518"/>
      <c r="J124" s="518"/>
      <c r="K124" s="518"/>
      <c r="L124" s="519"/>
      <c r="M124" s="522"/>
      <c r="N124" s="523"/>
      <c r="O124" s="523"/>
      <c r="P124" s="523"/>
      <c r="Q124" s="524"/>
      <c r="R124" s="510"/>
      <c r="S124" s="511"/>
      <c r="T124" s="510"/>
      <c r="U124" s="511"/>
      <c r="V124" s="520"/>
      <c r="W124" s="521"/>
      <c r="X124" s="202"/>
      <c r="Y124" s="512"/>
      <c r="Z124" s="513"/>
      <c r="AA124" s="514"/>
      <c r="AB124" s="515"/>
      <c r="AC124" s="516"/>
      <c r="AD124" s="535"/>
      <c r="AE124" s="536"/>
      <c r="AF124" s="532"/>
      <c r="AG124" s="533"/>
      <c r="AH124" s="533"/>
      <c r="AI124" s="549"/>
      <c r="AJ124" s="532"/>
      <c r="AK124" s="533"/>
      <c r="AL124" s="533"/>
      <c r="AM124" s="534"/>
      <c r="AN124" s="8"/>
      <c r="AO124" s="88">
        <f t="shared" si="8"/>
        <v>0</v>
      </c>
      <c r="AP124" s="89">
        <f t="shared" si="9"/>
        <v>0</v>
      </c>
      <c r="AQ124" s="89">
        <f t="shared" si="10"/>
        <v>0</v>
      </c>
      <c r="AR124" s="89">
        <f t="shared" si="11"/>
        <v>0</v>
      </c>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row>
    <row r="125" spans="2:996" ht="14.15" customHeight="1" x14ac:dyDescent="0.25">
      <c r="B125" s="66">
        <f t="shared" si="6"/>
        <v>0</v>
      </c>
      <c r="C125" s="66">
        <f t="shared" si="7"/>
        <v>0</v>
      </c>
      <c r="D125" s="57">
        <v>62</v>
      </c>
      <c r="E125" s="517"/>
      <c r="F125" s="518"/>
      <c r="G125" s="518"/>
      <c r="H125" s="518"/>
      <c r="I125" s="518"/>
      <c r="J125" s="518"/>
      <c r="K125" s="518"/>
      <c r="L125" s="519"/>
      <c r="M125" s="522"/>
      <c r="N125" s="523"/>
      <c r="O125" s="523"/>
      <c r="P125" s="523"/>
      <c r="Q125" s="524"/>
      <c r="R125" s="510"/>
      <c r="S125" s="511"/>
      <c r="T125" s="510"/>
      <c r="U125" s="511"/>
      <c r="V125" s="520"/>
      <c r="W125" s="521"/>
      <c r="X125" s="202"/>
      <c r="Y125" s="512"/>
      <c r="Z125" s="513"/>
      <c r="AA125" s="514"/>
      <c r="AB125" s="515"/>
      <c r="AC125" s="516"/>
      <c r="AD125" s="535"/>
      <c r="AE125" s="536"/>
      <c r="AF125" s="532"/>
      <c r="AG125" s="533"/>
      <c r="AH125" s="533"/>
      <c r="AI125" s="549"/>
      <c r="AJ125" s="532"/>
      <c r="AK125" s="533"/>
      <c r="AL125" s="533"/>
      <c r="AM125" s="534"/>
      <c r="AN125" s="8"/>
      <c r="AO125" s="88">
        <f t="shared" si="8"/>
        <v>0</v>
      </c>
      <c r="AP125" s="89">
        <f t="shared" si="9"/>
        <v>0</v>
      </c>
      <c r="AQ125" s="89">
        <f t="shared" si="10"/>
        <v>0</v>
      </c>
      <c r="AR125" s="89">
        <f t="shared" si="11"/>
        <v>0</v>
      </c>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row>
    <row r="126" spans="2:996" ht="14.15" customHeight="1" x14ac:dyDescent="0.25">
      <c r="B126" s="66">
        <f t="shared" si="6"/>
        <v>0</v>
      </c>
      <c r="C126" s="66">
        <f t="shared" si="7"/>
        <v>0</v>
      </c>
      <c r="D126" s="57">
        <v>63</v>
      </c>
      <c r="E126" s="517"/>
      <c r="F126" s="518"/>
      <c r="G126" s="518"/>
      <c r="H126" s="518"/>
      <c r="I126" s="518"/>
      <c r="J126" s="518"/>
      <c r="K126" s="518"/>
      <c r="L126" s="519"/>
      <c r="M126" s="522"/>
      <c r="N126" s="523"/>
      <c r="O126" s="523"/>
      <c r="P126" s="523"/>
      <c r="Q126" s="524"/>
      <c r="R126" s="510"/>
      <c r="S126" s="511"/>
      <c r="T126" s="510"/>
      <c r="U126" s="511"/>
      <c r="V126" s="520"/>
      <c r="W126" s="521"/>
      <c r="X126" s="202"/>
      <c r="Y126" s="512"/>
      <c r="Z126" s="513"/>
      <c r="AA126" s="514"/>
      <c r="AB126" s="515"/>
      <c r="AC126" s="516"/>
      <c r="AD126" s="535"/>
      <c r="AE126" s="536"/>
      <c r="AF126" s="532"/>
      <c r="AG126" s="533"/>
      <c r="AH126" s="533"/>
      <c r="AI126" s="549"/>
      <c r="AJ126" s="532"/>
      <c r="AK126" s="533"/>
      <c r="AL126" s="533"/>
      <c r="AM126" s="534"/>
      <c r="AN126" s="8"/>
      <c r="AO126" s="88">
        <f t="shared" si="8"/>
        <v>0</v>
      </c>
      <c r="AP126" s="89">
        <f t="shared" si="9"/>
        <v>0</v>
      </c>
      <c r="AQ126" s="89">
        <f t="shared" si="10"/>
        <v>0</v>
      </c>
      <c r="AR126" s="89">
        <f t="shared" si="11"/>
        <v>0</v>
      </c>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row>
    <row r="127" spans="2:996" ht="14.15" customHeight="1" x14ac:dyDescent="0.25">
      <c r="B127" s="66">
        <f t="shared" si="6"/>
        <v>0</v>
      </c>
      <c r="C127" s="66">
        <f t="shared" si="7"/>
        <v>0</v>
      </c>
      <c r="D127" s="57">
        <v>64</v>
      </c>
      <c r="E127" s="517"/>
      <c r="F127" s="518"/>
      <c r="G127" s="518"/>
      <c r="H127" s="518"/>
      <c r="I127" s="518"/>
      <c r="J127" s="518"/>
      <c r="K127" s="518"/>
      <c r="L127" s="519"/>
      <c r="M127" s="522"/>
      <c r="N127" s="523"/>
      <c r="O127" s="523"/>
      <c r="P127" s="523"/>
      <c r="Q127" s="524"/>
      <c r="R127" s="510"/>
      <c r="S127" s="511"/>
      <c r="T127" s="510"/>
      <c r="U127" s="511"/>
      <c r="V127" s="520"/>
      <c r="W127" s="521"/>
      <c r="X127" s="202"/>
      <c r="Y127" s="512"/>
      <c r="Z127" s="513"/>
      <c r="AA127" s="514"/>
      <c r="AB127" s="515"/>
      <c r="AC127" s="516"/>
      <c r="AD127" s="535"/>
      <c r="AE127" s="536"/>
      <c r="AF127" s="532"/>
      <c r="AG127" s="533"/>
      <c r="AH127" s="533"/>
      <c r="AI127" s="549"/>
      <c r="AJ127" s="532"/>
      <c r="AK127" s="533"/>
      <c r="AL127" s="533"/>
      <c r="AM127" s="534"/>
      <c r="AN127" s="8"/>
      <c r="AO127" s="88">
        <f t="shared" si="8"/>
        <v>0</v>
      </c>
      <c r="AP127" s="89">
        <f t="shared" si="9"/>
        <v>0</v>
      </c>
      <c r="AQ127" s="89">
        <f t="shared" si="10"/>
        <v>0</v>
      </c>
      <c r="AR127" s="89">
        <f t="shared" si="11"/>
        <v>0</v>
      </c>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row>
    <row r="128" spans="2:996" ht="14.15" customHeight="1" x14ac:dyDescent="0.25">
      <c r="B128" s="66">
        <f t="shared" si="6"/>
        <v>0</v>
      </c>
      <c r="C128" s="66">
        <f t="shared" si="7"/>
        <v>0</v>
      </c>
      <c r="D128" s="57">
        <v>65</v>
      </c>
      <c r="E128" s="517"/>
      <c r="F128" s="518"/>
      <c r="G128" s="518"/>
      <c r="H128" s="518"/>
      <c r="I128" s="518"/>
      <c r="J128" s="518"/>
      <c r="K128" s="518"/>
      <c r="L128" s="519"/>
      <c r="M128" s="522"/>
      <c r="N128" s="523"/>
      <c r="O128" s="523"/>
      <c r="P128" s="523"/>
      <c r="Q128" s="524"/>
      <c r="R128" s="510"/>
      <c r="S128" s="511"/>
      <c r="T128" s="510"/>
      <c r="U128" s="511"/>
      <c r="V128" s="520"/>
      <c r="W128" s="521"/>
      <c r="X128" s="202"/>
      <c r="Y128" s="512"/>
      <c r="Z128" s="513"/>
      <c r="AA128" s="514"/>
      <c r="AB128" s="515"/>
      <c r="AC128" s="516"/>
      <c r="AD128" s="535"/>
      <c r="AE128" s="536"/>
      <c r="AF128" s="532"/>
      <c r="AG128" s="533"/>
      <c r="AH128" s="533"/>
      <c r="AI128" s="549"/>
      <c r="AJ128" s="532"/>
      <c r="AK128" s="533"/>
      <c r="AL128" s="533"/>
      <c r="AM128" s="534"/>
      <c r="AN128" s="8"/>
      <c r="AO128" s="88">
        <f t="shared" si="8"/>
        <v>0</v>
      </c>
      <c r="AP128" s="89">
        <f t="shared" si="9"/>
        <v>0</v>
      </c>
      <c r="AQ128" s="89">
        <f t="shared" si="10"/>
        <v>0</v>
      </c>
      <c r="AR128" s="89">
        <f t="shared" si="11"/>
        <v>0</v>
      </c>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row>
    <row r="129" spans="2:996" ht="14.15" customHeight="1" x14ac:dyDescent="0.25">
      <c r="B129" s="66">
        <f t="shared" si="6"/>
        <v>0</v>
      </c>
      <c r="C129" s="66">
        <f t="shared" si="7"/>
        <v>0</v>
      </c>
      <c r="D129" s="57">
        <v>66</v>
      </c>
      <c r="E129" s="517"/>
      <c r="F129" s="518"/>
      <c r="G129" s="518"/>
      <c r="H129" s="518"/>
      <c r="I129" s="518"/>
      <c r="J129" s="518"/>
      <c r="K129" s="518"/>
      <c r="L129" s="519"/>
      <c r="M129" s="522"/>
      <c r="N129" s="523"/>
      <c r="O129" s="523"/>
      <c r="P129" s="523"/>
      <c r="Q129" s="524"/>
      <c r="R129" s="510"/>
      <c r="S129" s="511"/>
      <c r="T129" s="510"/>
      <c r="U129" s="511"/>
      <c r="V129" s="520"/>
      <c r="W129" s="521"/>
      <c r="X129" s="202"/>
      <c r="Y129" s="512"/>
      <c r="Z129" s="513"/>
      <c r="AA129" s="514"/>
      <c r="AB129" s="515"/>
      <c r="AC129" s="516"/>
      <c r="AD129" s="535"/>
      <c r="AE129" s="536"/>
      <c r="AF129" s="532"/>
      <c r="AG129" s="533"/>
      <c r="AH129" s="533"/>
      <c r="AI129" s="549"/>
      <c r="AJ129" s="532"/>
      <c r="AK129" s="533"/>
      <c r="AL129" s="533"/>
      <c r="AM129" s="534"/>
      <c r="AN129" s="8"/>
      <c r="AO129" s="88">
        <f t="shared" si="8"/>
        <v>0</v>
      </c>
      <c r="AP129" s="89">
        <f t="shared" si="9"/>
        <v>0</v>
      </c>
      <c r="AQ129" s="89">
        <f t="shared" si="10"/>
        <v>0</v>
      </c>
      <c r="AR129" s="89">
        <f t="shared" si="11"/>
        <v>0</v>
      </c>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row>
    <row r="130" spans="2:996" ht="14.15" customHeight="1" x14ac:dyDescent="0.25">
      <c r="B130" s="66">
        <f t="shared" si="6"/>
        <v>0</v>
      </c>
      <c r="C130" s="66">
        <f t="shared" si="7"/>
        <v>0</v>
      </c>
      <c r="D130" s="57">
        <v>67</v>
      </c>
      <c r="E130" s="517"/>
      <c r="F130" s="518"/>
      <c r="G130" s="518"/>
      <c r="H130" s="518"/>
      <c r="I130" s="518"/>
      <c r="J130" s="518"/>
      <c r="K130" s="518"/>
      <c r="L130" s="519"/>
      <c r="M130" s="522"/>
      <c r="N130" s="523"/>
      <c r="O130" s="523"/>
      <c r="P130" s="523"/>
      <c r="Q130" s="524"/>
      <c r="R130" s="510"/>
      <c r="S130" s="511"/>
      <c r="T130" s="510"/>
      <c r="U130" s="511"/>
      <c r="V130" s="520"/>
      <c r="W130" s="521"/>
      <c r="X130" s="202"/>
      <c r="Y130" s="512"/>
      <c r="Z130" s="513"/>
      <c r="AA130" s="514"/>
      <c r="AB130" s="515"/>
      <c r="AC130" s="516"/>
      <c r="AD130" s="535"/>
      <c r="AE130" s="536"/>
      <c r="AF130" s="532"/>
      <c r="AG130" s="533"/>
      <c r="AH130" s="533"/>
      <c r="AI130" s="549"/>
      <c r="AJ130" s="532"/>
      <c r="AK130" s="533"/>
      <c r="AL130" s="533"/>
      <c r="AM130" s="534"/>
      <c r="AN130" s="8"/>
      <c r="AO130" s="88">
        <f t="shared" si="8"/>
        <v>0</v>
      </c>
      <c r="AP130" s="89">
        <f t="shared" si="9"/>
        <v>0</v>
      </c>
      <c r="AQ130" s="89">
        <f t="shared" si="10"/>
        <v>0</v>
      </c>
      <c r="AR130" s="89">
        <f t="shared" si="11"/>
        <v>0</v>
      </c>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row>
    <row r="131" spans="2:996" ht="14.15" customHeight="1" x14ac:dyDescent="0.25">
      <c r="B131" s="66">
        <f t="shared" si="6"/>
        <v>0</v>
      </c>
      <c r="C131" s="66">
        <f t="shared" si="7"/>
        <v>0</v>
      </c>
      <c r="D131" s="57">
        <v>68</v>
      </c>
      <c r="E131" s="517"/>
      <c r="F131" s="518"/>
      <c r="G131" s="518"/>
      <c r="H131" s="518"/>
      <c r="I131" s="518"/>
      <c r="J131" s="518"/>
      <c r="K131" s="518"/>
      <c r="L131" s="519"/>
      <c r="M131" s="522"/>
      <c r="N131" s="523"/>
      <c r="O131" s="523"/>
      <c r="P131" s="523"/>
      <c r="Q131" s="524"/>
      <c r="R131" s="510"/>
      <c r="S131" s="511"/>
      <c r="T131" s="510"/>
      <c r="U131" s="511"/>
      <c r="V131" s="520"/>
      <c r="W131" s="521"/>
      <c r="X131" s="202"/>
      <c r="Y131" s="512"/>
      <c r="Z131" s="513"/>
      <c r="AA131" s="514"/>
      <c r="AB131" s="515"/>
      <c r="AC131" s="516"/>
      <c r="AD131" s="535"/>
      <c r="AE131" s="536"/>
      <c r="AF131" s="532"/>
      <c r="AG131" s="533"/>
      <c r="AH131" s="533"/>
      <c r="AI131" s="549"/>
      <c r="AJ131" s="532"/>
      <c r="AK131" s="533"/>
      <c r="AL131" s="533"/>
      <c r="AM131" s="534"/>
      <c r="AN131" s="8"/>
      <c r="AO131" s="88">
        <f t="shared" si="8"/>
        <v>0</v>
      </c>
      <c r="AP131" s="89">
        <f t="shared" si="9"/>
        <v>0</v>
      </c>
      <c r="AQ131" s="89">
        <f t="shared" si="10"/>
        <v>0</v>
      </c>
      <c r="AR131" s="89">
        <f t="shared" si="11"/>
        <v>0</v>
      </c>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row>
    <row r="132" spans="2:996" ht="14.15" customHeight="1" x14ac:dyDescent="0.25">
      <c r="B132" s="66">
        <f t="shared" si="6"/>
        <v>0</v>
      </c>
      <c r="C132" s="66">
        <f t="shared" si="7"/>
        <v>0</v>
      </c>
      <c r="D132" s="57">
        <v>69</v>
      </c>
      <c r="E132" s="517"/>
      <c r="F132" s="518"/>
      <c r="G132" s="518"/>
      <c r="H132" s="518"/>
      <c r="I132" s="518"/>
      <c r="J132" s="518"/>
      <c r="K132" s="518"/>
      <c r="L132" s="519"/>
      <c r="M132" s="522"/>
      <c r="N132" s="523"/>
      <c r="O132" s="523"/>
      <c r="P132" s="523"/>
      <c r="Q132" s="524"/>
      <c r="R132" s="510"/>
      <c r="S132" s="511"/>
      <c r="T132" s="510"/>
      <c r="U132" s="511"/>
      <c r="V132" s="520"/>
      <c r="W132" s="521"/>
      <c r="X132" s="202"/>
      <c r="Y132" s="512"/>
      <c r="Z132" s="513"/>
      <c r="AA132" s="514"/>
      <c r="AB132" s="515"/>
      <c r="AC132" s="516"/>
      <c r="AD132" s="535"/>
      <c r="AE132" s="536"/>
      <c r="AF132" s="532"/>
      <c r="AG132" s="533"/>
      <c r="AH132" s="533"/>
      <c r="AI132" s="549"/>
      <c r="AJ132" s="532"/>
      <c r="AK132" s="533"/>
      <c r="AL132" s="533"/>
      <c r="AM132" s="534"/>
      <c r="AN132" s="8"/>
      <c r="AO132" s="88">
        <f t="shared" si="8"/>
        <v>0</v>
      </c>
      <c r="AP132" s="89">
        <f t="shared" si="9"/>
        <v>0</v>
      </c>
      <c r="AQ132" s="89">
        <f t="shared" si="10"/>
        <v>0</v>
      </c>
      <c r="AR132" s="89">
        <f t="shared" si="11"/>
        <v>0</v>
      </c>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row>
    <row r="133" spans="2:996" ht="14.15" customHeight="1" x14ac:dyDescent="0.25">
      <c r="B133" s="66">
        <f t="shared" si="6"/>
        <v>0</v>
      </c>
      <c r="C133" s="66">
        <f t="shared" si="7"/>
        <v>0</v>
      </c>
      <c r="D133" s="57">
        <v>70</v>
      </c>
      <c r="E133" s="517"/>
      <c r="F133" s="518"/>
      <c r="G133" s="518"/>
      <c r="H133" s="518"/>
      <c r="I133" s="518"/>
      <c r="J133" s="518"/>
      <c r="K133" s="518"/>
      <c r="L133" s="519"/>
      <c r="M133" s="522"/>
      <c r="N133" s="523"/>
      <c r="O133" s="523"/>
      <c r="P133" s="523"/>
      <c r="Q133" s="524"/>
      <c r="R133" s="510"/>
      <c r="S133" s="511"/>
      <c r="T133" s="510"/>
      <c r="U133" s="511"/>
      <c r="V133" s="520"/>
      <c r="W133" s="521"/>
      <c r="X133" s="202"/>
      <c r="Y133" s="512"/>
      <c r="Z133" s="513"/>
      <c r="AA133" s="514"/>
      <c r="AB133" s="515"/>
      <c r="AC133" s="516"/>
      <c r="AD133" s="535"/>
      <c r="AE133" s="536"/>
      <c r="AF133" s="532"/>
      <c r="AG133" s="533"/>
      <c r="AH133" s="533"/>
      <c r="AI133" s="549"/>
      <c r="AJ133" s="532"/>
      <c r="AK133" s="533"/>
      <c r="AL133" s="533"/>
      <c r="AM133" s="534"/>
      <c r="AN133" s="8"/>
      <c r="AO133" s="88">
        <f t="shared" si="8"/>
        <v>0</v>
      </c>
      <c r="AP133" s="89">
        <f t="shared" si="9"/>
        <v>0</v>
      </c>
      <c r="AQ133" s="89">
        <f t="shared" si="10"/>
        <v>0</v>
      </c>
      <c r="AR133" s="89">
        <f t="shared" si="11"/>
        <v>0</v>
      </c>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row>
    <row r="134" spans="2:996" ht="14.15" customHeight="1" x14ac:dyDescent="0.25">
      <c r="B134" s="66">
        <f t="shared" si="6"/>
        <v>0</v>
      </c>
      <c r="C134" s="66">
        <f t="shared" si="7"/>
        <v>0</v>
      </c>
      <c r="D134" s="57">
        <v>71</v>
      </c>
      <c r="E134" s="517"/>
      <c r="F134" s="518"/>
      <c r="G134" s="518"/>
      <c r="H134" s="518"/>
      <c r="I134" s="518"/>
      <c r="J134" s="518"/>
      <c r="K134" s="518"/>
      <c r="L134" s="519"/>
      <c r="M134" s="522"/>
      <c r="N134" s="523"/>
      <c r="O134" s="523"/>
      <c r="P134" s="523"/>
      <c r="Q134" s="524"/>
      <c r="R134" s="510"/>
      <c r="S134" s="511"/>
      <c r="T134" s="510"/>
      <c r="U134" s="511"/>
      <c r="V134" s="520"/>
      <c r="W134" s="521"/>
      <c r="X134" s="202"/>
      <c r="Y134" s="512"/>
      <c r="Z134" s="513"/>
      <c r="AA134" s="514"/>
      <c r="AB134" s="515"/>
      <c r="AC134" s="516"/>
      <c r="AD134" s="535"/>
      <c r="AE134" s="536"/>
      <c r="AF134" s="532"/>
      <c r="AG134" s="533"/>
      <c r="AH134" s="533"/>
      <c r="AI134" s="549"/>
      <c r="AJ134" s="532"/>
      <c r="AK134" s="533"/>
      <c r="AL134" s="533"/>
      <c r="AM134" s="534"/>
      <c r="AN134" s="8"/>
      <c r="AO134" s="88">
        <f t="shared" si="8"/>
        <v>0</v>
      </c>
      <c r="AP134" s="89">
        <f t="shared" si="9"/>
        <v>0</v>
      </c>
      <c r="AQ134" s="89">
        <f t="shared" si="10"/>
        <v>0</v>
      </c>
      <c r="AR134" s="89">
        <f t="shared" si="11"/>
        <v>0</v>
      </c>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c r="AKB134"/>
      <c r="AKC134"/>
      <c r="AKD134"/>
      <c r="AKE134"/>
      <c r="AKF134"/>
      <c r="AKG134"/>
      <c r="AKH134"/>
      <c r="AKI134"/>
      <c r="AKJ134"/>
      <c r="AKK134"/>
      <c r="AKL134"/>
      <c r="AKM134"/>
      <c r="AKN134"/>
      <c r="AKO134"/>
      <c r="AKP134"/>
      <c r="AKQ134"/>
      <c r="AKR134"/>
      <c r="AKS134"/>
      <c r="AKT134"/>
      <c r="AKU134"/>
      <c r="AKV134"/>
      <c r="AKW134"/>
      <c r="AKX134"/>
      <c r="AKY134"/>
      <c r="AKZ134"/>
      <c r="ALA134"/>
      <c r="ALB134"/>
      <c r="ALC134"/>
      <c r="ALD134"/>
      <c r="ALE134"/>
      <c r="ALF134"/>
      <c r="ALG134"/>
      <c r="ALH134"/>
    </row>
    <row r="135" spans="2:996" ht="14.15" customHeight="1" x14ac:dyDescent="0.25">
      <c r="B135" s="66">
        <f t="shared" si="6"/>
        <v>0</v>
      </c>
      <c r="C135" s="66">
        <f t="shared" si="7"/>
        <v>0</v>
      </c>
      <c r="D135" s="57">
        <v>72</v>
      </c>
      <c r="E135" s="517"/>
      <c r="F135" s="518"/>
      <c r="G135" s="518"/>
      <c r="H135" s="518"/>
      <c r="I135" s="518"/>
      <c r="J135" s="518"/>
      <c r="K135" s="518"/>
      <c r="L135" s="519"/>
      <c r="M135" s="522"/>
      <c r="N135" s="523"/>
      <c r="O135" s="523"/>
      <c r="P135" s="523"/>
      <c r="Q135" s="524"/>
      <c r="R135" s="510"/>
      <c r="S135" s="511"/>
      <c r="T135" s="510"/>
      <c r="U135" s="511"/>
      <c r="V135" s="520"/>
      <c r="W135" s="521"/>
      <c r="X135" s="202"/>
      <c r="Y135" s="512"/>
      <c r="Z135" s="513"/>
      <c r="AA135" s="514"/>
      <c r="AB135" s="515"/>
      <c r="AC135" s="516"/>
      <c r="AD135" s="535"/>
      <c r="AE135" s="536"/>
      <c r="AF135" s="532"/>
      <c r="AG135" s="533"/>
      <c r="AH135" s="533"/>
      <c r="AI135" s="549"/>
      <c r="AJ135" s="532"/>
      <c r="AK135" s="533"/>
      <c r="AL135" s="533"/>
      <c r="AM135" s="534"/>
      <c r="AN135" s="8"/>
      <c r="AO135" s="88">
        <f t="shared" si="8"/>
        <v>0</v>
      </c>
      <c r="AP135" s="89">
        <f t="shared" si="9"/>
        <v>0</v>
      </c>
      <c r="AQ135" s="89">
        <f t="shared" si="10"/>
        <v>0</v>
      </c>
      <c r="AR135" s="89">
        <f t="shared" si="11"/>
        <v>0</v>
      </c>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c r="AFL135"/>
      <c r="AFM135"/>
      <c r="AFN135"/>
      <c r="AFO135"/>
      <c r="AFP135"/>
      <c r="AFQ135"/>
      <c r="AFR135"/>
      <c r="AFS135"/>
      <c r="AFT135"/>
      <c r="AFU135"/>
      <c r="AFV135"/>
      <c r="AFW135"/>
      <c r="AFX135"/>
      <c r="AFY135"/>
      <c r="AFZ135"/>
      <c r="AGA135"/>
      <c r="AGB135"/>
      <c r="AGC135"/>
      <c r="AGD135"/>
      <c r="AGE135"/>
      <c r="AGF135"/>
      <c r="AGG135"/>
      <c r="AGH135"/>
      <c r="AGI135"/>
      <c r="AGJ135"/>
      <c r="AGK135"/>
      <c r="AGL135"/>
      <c r="AGM135"/>
      <c r="AGN135"/>
      <c r="AGO135"/>
      <c r="AGP135"/>
      <c r="AGQ135"/>
      <c r="AGR135"/>
      <c r="AGS135"/>
      <c r="AGT135"/>
      <c r="AGU135"/>
      <c r="AGV135"/>
      <c r="AGW135"/>
      <c r="AGX135"/>
      <c r="AGY135"/>
      <c r="AGZ135"/>
      <c r="AHA135"/>
      <c r="AHB135"/>
      <c r="AHC135"/>
      <c r="AHD135"/>
      <c r="AHE135"/>
      <c r="AHF135"/>
      <c r="AHG135"/>
      <c r="AHH135"/>
      <c r="AHI135"/>
      <c r="AHJ135"/>
      <c r="AHK135"/>
      <c r="AHL135"/>
      <c r="AHM135"/>
      <c r="AHN135"/>
      <c r="AHO135"/>
      <c r="AHP135"/>
      <c r="AHQ135"/>
      <c r="AHR135"/>
      <c r="AHS135"/>
      <c r="AHT135"/>
      <c r="AHU135"/>
      <c r="AHV135"/>
      <c r="AHW135"/>
      <c r="AHX135"/>
      <c r="AHY135"/>
      <c r="AHZ135"/>
      <c r="AIA135"/>
      <c r="AIB135"/>
      <c r="AIC135"/>
      <c r="AID135"/>
      <c r="AIE135"/>
      <c r="AIF135"/>
      <c r="AIG135"/>
      <c r="AIH135"/>
      <c r="AII135"/>
      <c r="AIJ135"/>
      <c r="AIK135"/>
      <c r="AIL135"/>
      <c r="AIM135"/>
      <c r="AIN135"/>
      <c r="AIO135"/>
      <c r="AIP135"/>
      <c r="AIQ135"/>
      <c r="AIR135"/>
      <c r="AIS135"/>
      <c r="AIT135"/>
      <c r="AIU135"/>
      <c r="AIV135"/>
      <c r="AIW135"/>
      <c r="AIX135"/>
      <c r="AIY135"/>
      <c r="AIZ135"/>
      <c r="AJA135"/>
      <c r="AJB135"/>
      <c r="AJC135"/>
      <c r="AJD135"/>
      <c r="AJE135"/>
      <c r="AJF135"/>
      <c r="AJG135"/>
      <c r="AJH135"/>
      <c r="AJI135"/>
      <c r="AJJ135"/>
      <c r="AJK135"/>
      <c r="AJL135"/>
      <c r="AJM135"/>
      <c r="AJN135"/>
      <c r="AJO135"/>
      <c r="AJP135"/>
      <c r="AJQ135"/>
      <c r="AJR135"/>
      <c r="AJS135"/>
      <c r="AJT135"/>
      <c r="AJU135"/>
      <c r="AJV135"/>
      <c r="AJW135"/>
      <c r="AJX135"/>
      <c r="AJY135"/>
      <c r="AJZ135"/>
      <c r="AKA135"/>
      <c r="AKB135"/>
      <c r="AKC135"/>
      <c r="AKD135"/>
      <c r="AKE135"/>
      <c r="AKF135"/>
      <c r="AKG135"/>
      <c r="AKH135"/>
      <c r="AKI135"/>
      <c r="AKJ135"/>
      <c r="AKK135"/>
      <c r="AKL135"/>
      <c r="AKM135"/>
      <c r="AKN135"/>
      <c r="AKO135"/>
      <c r="AKP135"/>
      <c r="AKQ135"/>
      <c r="AKR135"/>
      <c r="AKS135"/>
      <c r="AKT135"/>
      <c r="AKU135"/>
      <c r="AKV135"/>
      <c r="AKW135"/>
      <c r="AKX135"/>
      <c r="AKY135"/>
      <c r="AKZ135"/>
      <c r="ALA135"/>
      <c r="ALB135"/>
      <c r="ALC135"/>
      <c r="ALD135"/>
      <c r="ALE135"/>
      <c r="ALF135"/>
      <c r="ALG135"/>
      <c r="ALH135"/>
    </row>
    <row r="136" spans="2:996" ht="14.15" customHeight="1" x14ac:dyDescent="0.25">
      <c r="B136" s="66">
        <f t="shared" si="6"/>
        <v>0</v>
      </c>
      <c r="C136" s="66">
        <f t="shared" si="7"/>
        <v>0</v>
      </c>
      <c r="D136" s="57">
        <v>73</v>
      </c>
      <c r="E136" s="517"/>
      <c r="F136" s="518"/>
      <c r="G136" s="518"/>
      <c r="H136" s="518"/>
      <c r="I136" s="518"/>
      <c r="J136" s="518"/>
      <c r="K136" s="518"/>
      <c r="L136" s="519"/>
      <c r="M136" s="522"/>
      <c r="N136" s="523"/>
      <c r="O136" s="523"/>
      <c r="P136" s="523"/>
      <c r="Q136" s="524"/>
      <c r="R136" s="510"/>
      <c r="S136" s="511"/>
      <c r="T136" s="510"/>
      <c r="U136" s="511"/>
      <c r="V136" s="520"/>
      <c r="W136" s="521"/>
      <c r="X136" s="202"/>
      <c r="Y136" s="512"/>
      <c r="Z136" s="513"/>
      <c r="AA136" s="514"/>
      <c r="AB136" s="515"/>
      <c r="AC136" s="516"/>
      <c r="AD136" s="535"/>
      <c r="AE136" s="536"/>
      <c r="AF136" s="532"/>
      <c r="AG136" s="533"/>
      <c r="AH136" s="533"/>
      <c r="AI136" s="549"/>
      <c r="AJ136" s="532"/>
      <c r="AK136" s="533"/>
      <c r="AL136" s="533"/>
      <c r="AM136" s="534"/>
      <c r="AN136" s="8"/>
      <c r="AO136" s="88">
        <f t="shared" si="8"/>
        <v>0</v>
      </c>
      <c r="AP136" s="89">
        <f t="shared" si="9"/>
        <v>0</v>
      </c>
      <c r="AQ136" s="89">
        <f t="shared" si="10"/>
        <v>0</v>
      </c>
      <c r="AR136" s="89">
        <f t="shared" si="11"/>
        <v>0</v>
      </c>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c r="AIY136"/>
      <c r="AIZ136"/>
      <c r="AJA136"/>
      <c r="AJB136"/>
      <c r="AJC136"/>
      <c r="AJD136"/>
      <c r="AJE136"/>
      <c r="AJF136"/>
      <c r="AJG136"/>
      <c r="AJH136"/>
      <c r="AJI136"/>
      <c r="AJJ136"/>
      <c r="AJK136"/>
      <c r="AJL136"/>
      <c r="AJM136"/>
      <c r="AJN136"/>
      <c r="AJO136"/>
      <c r="AJP136"/>
      <c r="AJQ136"/>
      <c r="AJR136"/>
      <c r="AJS136"/>
      <c r="AJT136"/>
      <c r="AJU136"/>
      <c r="AJV136"/>
      <c r="AJW136"/>
      <c r="AJX136"/>
      <c r="AJY136"/>
      <c r="AJZ136"/>
      <c r="AKA136"/>
      <c r="AKB136"/>
      <c r="AKC136"/>
      <c r="AKD136"/>
      <c r="AKE136"/>
      <c r="AKF136"/>
      <c r="AKG136"/>
      <c r="AKH136"/>
      <c r="AKI136"/>
      <c r="AKJ136"/>
      <c r="AKK136"/>
      <c r="AKL136"/>
      <c r="AKM136"/>
      <c r="AKN136"/>
      <c r="AKO136"/>
      <c r="AKP136"/>
      <c r="AKQ136"/>
      <c r="AKR136"/>
      <c r="AKS136"/>
      <c r="AKT136"/>
      <c r="AKU136"/>
      <c r="AKV136"/>
      <c r="AKW136"/>
      <c r="AKX136"/>
      <c r="AKY136"/>
      <c r="AKZ136"/>
      <c r="ALA136"/>
      <c r="ALB136"/>
      <c r="ALC136"/>
      <c r="ALD136"/>
      <c r="ALE136"/>
      <c r="ALF136"/>
      <c r="ALG136"/>
      <c r="ALH136"/>
    </row>
    <row r="137" spans="2:996" ht="14.15" customHeight="1" x14ac:dyDescent="0.25">
      <c r="B137" s="66">
        <f t="shared" si="6"/>
        <v>0</v>
      </c>
      <c r="C137" s="66">
        <f t="shared" si="7"/>
        <v>0</v>
      </c>
      <c r="D137" s="57">
        <v>74</v>
      </c>
      <c r="E137" s="517"/>
      <c r="F137" s="518"/>
      <c r="G137" s="518"/>
      <c r="H137" s="518"/>
      <c r="I137" s="518"/>
      <c r="J137" s="518"/>
      <c r="K137" s="518"/>
      <c r="L137" s="519"/>
      <c r="M137" s="522"/>
      <c r="N137" s="523"/>
      <c r="O137" s="523"/>
      <c r="P137" s="523"/>
      <c r="Q137" s="524"/>
      <c r="R137" s="510"/>
      <c r="S137" s="511"/>
      <c r="T137" s="510"/>
      <c r="U137" s="511"/>
      <c r="V137" s="520"/>
      <c r="W137" s="521"/>
      <c r="X137" s="202"/>
      <c r="Y137" s="512"/>
      <c r="Z137" s="513"/>
      <c r="AA137" s="514"/>
      <c r="AB137" s="515"/>
      <c r="AC137" s="516"/>
      <c r="AD137" s="535"/>
      <c r="AE137" s="536"/>
      <c r="AF137" s="532"/>
      <c r="AG137" s="533"/>
      <c r="AH137" s="533"/>
      <c r="AI137" s="549"/>
      <c r="AJ137" s="532"/>
      <c r="AK137" s="533"/>
      <c r="AL137" s="533"/>
      <c r="AM137" s="534"/>
      <c r="AN137" s="8"/>
      <c r="AO137" s="88">
        <f>IF($AL$57="SI",AJ137*V137,AF137*V137)</f>
        <v>0</v>
      </c>
      <c r="AP137" s="89">
        <f t="shared" si="9"/>
        <v>0</v>
      </c>
      <c r="AQ137" s="89">
        <f t="shared" si="10"/>
        <v>0</v>
      </c>
      <c r="AR137" s="89">
        <f t="shared" si="11"/>
        <v>0</v>
      </c>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c r="AIY137"/>
      <c r="AIZ137"/>
      <c r="AJA137"/>
      <c r="AJB137"/>
      <c r="AJC137"/>
      <c r="AJD137"/>
      <c r="AJE137"/>
      <c r="AJF137"/>
      <c r="AJG137"/>
      <c r="AJH137"/>
      <c r="AJI137"/>
      <c r="AJJ137"/>
      <c r="AJK137"/>
      <c r="AJL137"/>
      <c r="AJM137"/>
      <c r="AJN137"/>
      <c r="AJO137"/>
      <c r="AJP137"/>
      <c r="AJQ137"/>
      <c r="AJR137"/>
      <c r="AJS137"/>
      <c r="AJT137"/>
      <c r="AJU137"/>
      <c r="AJV137"/>
      <c r="AJW137"/>
      <c r="AJX137"/>
      <c r="AJY137"/>
      <c r="AJZ137"/>
      <c r="AKA137"/>
      <c r="AKB137"/>
      <c r="AKC137"/>
      <c r="AKD137"/>
      <c r="AKE137"/>
      <c r="AKF137"/>
      <c r="AKG137"/>
      <c r="AKH137"/>
      <c r="AKI137"/>
      <c r="AKJ137"/>
      <c r="AKK137"/>
      <c r="AKL137"/>
      <c r="AKM137"/>
      <c r="AKN137"/>
      <c r="AKO137"/>
      <c r="AKP137"/>
      <c r="AKQ137"/>
      <c r="AKR137"/>
      <c r="AKS137"/>
      <c r="AKT137"/>
      <c r="AKU137"/>
      <c r="AKV137"/>
      <c r="AKW137"/>
      <c r="AKX137"/>
      <c r="AKY137"/>
      <c r="AKZ137"/>
      <c r="ALA137"/>
      <c r="ALB137"/>
      <c r="ALC137"/>
      <c r="ALD137"/>
      <c r="ALE137"/>
      <c r="ALF137"/>
      <c r="ALG137"/>
      <c r="ALH137"/>
    </row>
    <row r="138" spans="2:996" ht="14.15" customHeight="1" x14ac:dyDescent="0.25">
      <c r="B138" s="66">
        <f t="shared" si="6"/>
        <v>0</v>
      </c>
      <c r="C138" s="66">
        <f t="shared" si="7"/>
        <v>0</v>
      </c>
      <c r="D138" s="57">
        <v>75</v>
      </c>
      <c r="E138" s="517"/>
      <c r="F138" s="518"/>
      <c r="G138" s="518"/>
      <c r="H138" s="518"/>
      <c r="I138" s="518"/>
      <c r="J138" s="518"/>
      <c r="K138" s="518"/>
      <c r="L138" s="519"/>
      <c r="M138" s="522"/>
      <c r="N138" s="523"/>
      <c r="O138" s="523"/>
      <c r="P138" s="523"/>
      <c r="Q138" s="524"/>
      <c r="R138" s="510"/>
      <c r="S138" s="511"/>
      <c r="T138" s="510"/>
      <c r="U138" s="511"/>
      <c r="V138" s="520"/>
      <c r="W138" s="521"/>
      <c r="X138" s="202"/>
      <c r="Y138" s="512"/>
      <c r="Z138" s="513"/>
      <c r="AA138" s="514"/>
      <c r="AB138" s="515"/>
      <c r="AC138" s="516"/>
      <c r="AD138" s="535"/>
      <c r="AE138" s="536"/>
      <c r="AF138" s="532"/>
      <c r="AG138" s="533"/>
      <c r="AH138" s="533"/>
      <c r="AI138" s="549"/>
      <c r="AJ138" s="532"/>
      <c r="AK138" s="533"/>
      <c r="AL138" s="533"/>
      <c r="AM138" s="534"/>
      <c r="AN138" s="8"/>
      <c r="AO138" s="88">
        <f t="shared" si="8"/>
        <v>0</v>
      </c>
      <c r="AP138" s="89">
        <f t="shared" si="9"/>
        <v>0</v>
      </c>
      <c r="AQ138" s="89">
        <f t="shared" si="10"/>
        <v>0</v>
      </c>
      <c r="AR138" s="89">
        <f t="shared" si="11"/>
        <v>0</v>
      </c>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c r="AEW138"/>
      <c r="AEX138"/>
      <c r="AEY138"/>
      <c r="AEZ138"/>
      <c r="AFA138"/>
      <c r="AFB138"/>
      <c r="AFC138"/>
      <c r="AFD138"/>
      <c r="AFE138"/>
      <c r="AFF138"/>
      <c r="AFG138"/>
      <c r="AFH138"/>
      <c r="AFI138"/>
      <c r="AFJ138"/>
      <c r="AFK138"/>
      <c r="AFL138"/>
      <c r="AFM138"/>
      <c r="AFN138"/>
      <c r="AFO138"/>
      <c r="AFP138"/>
      <c r="AFQ138"/>
      <c r="AFR138"/>
      <c r="AFS138"/>
      <c r="AFT138"/>
      <c r="AFU138"/>
      <c r="AFV138"/>
      <c r="AFW138"/>
      <c r="AFX138"/>
      <c r="AFY138"/>
      <c r="AFZ138"/>
      <c r="AGA138"/>
      <c r="AGB138"/>
      <c r="AGC138"/>
      <c r="AGD138"/>
      <c r="AGE138"/>
      <c r="AGF138"/>
      <c r="AGG138"/>
      <c r="AGH138"/>
      <c r="AGI138"/>
      <c r="AGJ138"/>
      <c r="AGK138"/>
      <c r="AGL138"/>
      <c r="AGM138"/>
      <c r="AGN138"/>
      <c r="AGO138"/>
      <c r="AGP138"/>
      <c r="AGQ138"/>
      <c r="AGR138"/>
      <c r="AGS138"/>
      <c r="AGT138"/>
      <c r="AGU138"/>
      <c r="AGV138"/>
      <c r="AGW138"/>
      <c r="AGX138"/>
      <c r="AGY138"/>
      <c r="AGZ138"/>
      <c r="AHA138"/>
      <c r="AHB138"/>
      <c r="AHC138"/>
      <c r="AHD138"/>
      <c r="AHE138"/>
      <c r="AHF138"/>
      <c r="AHG138"/>
      <c r="AHH138"/>
      <c r="AHI138"/>
      <c r="AHJ138"/>
      <c r="AHK138"/>
      <c r="AHL138"/>
      <c r="AHM138"/>
      <c r="AHN138"/>
      <c r="AHO138"/>
      <c r="AHP138"/>
      <c r="AHQ138"/>
      <c r="AHR138"/>
      <c r="AHS138"/>
      <c r="AHT138"/>
      <c r="AHU138"/>
      <c r="AHV138"/>
      <c r="AHW138"/>
      <c r="AHX138"/>
      <c r="AHY138"/>
      <c r="AHZ138"/>
      <c r="AIA138"/>
      <c r="AIB138"/>
      <c r="AIC138"/>
      <c r="AID138"/>
      <c r="AIE138"/>
      <c r="AIF138"/>
      <c r="AIG138"/>
      <c r="AIH138"/>
      <c r="AII138"/>
      <c r="AIJ138"/>
      <c r="AIK138"/>
      <c r="AIL138"/>
      <c r="AIM138"/>
      <c r="AIN138"/>
      <c r="AIO138"/>
      <c r="AIP138"/>
      <c r="AIQ138"/>
      <c r="AIR138"/>
      <c r="AIS138"/>
      <c r="AIT138"/>
      <c r="AIU138"/>
      <c r="AIV138"/>
      <c r="AIW138"/>
      <c r="AIX138"/>
      <c r="AIY138"/>
      <c r="AIZ138"/>
      <c r="AJA138"/>
      <c r="AJB138"/>
      <c r="AJC138"/>
      <c r="AJD138"/>
      <c r="AJE138"/>
      <c r="AJF138"/>
      <c r="AJG138"/>
      <c r="AJH138"/>
      <c r="AJI138"/>
      <c r="AJJ138"/>
      <c r="AJK138"/>
      <c r="AJL138"/>
      <c r="AJM138"/>
      <c r="AJN138"/>
      <c r="AJO138"/>
      <c r="AJP138"/>
      <c r="AJQ138"/>
      <c r="AJR138"/>
      <c r="AJS138"/>
      <c r="AJT138"/>
      <c r="AJU138"/>
      <c r="AJV138"/>
      <c r="AJW138"/>
      <c r="AJX138"/>
      <c r="AJY138"/>
      <c r="AJZ138"/>
      <c r="AKA138"/>
      <c r="AKB138"/>
      <c r="AKC138"/>
      <c r="AKD138"/>
      <c r="AKE138"/>
      <c r="AKF138"/>
      <c r="AKG138"/>
      <c r="AKH138"/>
      <c r="AKI138"/>
      <c r="AKJ138"/>
      <c r="AKK138"/>
      <c r="AKL138"/>
      <c r="AKM138"/>
      <c r="AKN138"/>
      <c r="AKO138"/>
      <c r="AKP138"/>
      <c r="AKQ138"/>
      <c r="AKR138"/>
      <c r="AKS138"/>
      <c r="AKT138"/>
      <c r="AKU138"/>
      <c r="AKV138"/>
      <c r="AKW138"/>
      <c r="AKX138"/>
      <c r="AKY138"/>
      <c r="AKZ138"/>
      <c r="ALA138"/>
      <c r="ALB138"/>
      <c r="ALC138"/>
      <c r="ALD138"/>
      <c r="ALE138"/>
      <c r="ALF138"/>
      <c r="ALG138"/>
      <c r="ALH138"/>
    </row>
    <row r="139" spans="2:996" ht="14.15" customHeight="1" x14ac:dyDescent="0.25">
      <c r="B139" s="66">
        <f t="shared" si="6"/>
        <v>0</v>
      </c>
      <c r="C139" s="66">
        <f t="shared" si="7"/>
        <v>0</v>
      </c>
      <c r="D139" s="57">
        <v>76</v>
      </c>
      <c r="E139" s="517"/>
      <c r="F139" s="518"/>
      <c r="G139" s="518"/>
      <c r="H139" s="518"/>
      <c r="I139" s="518"/>
      <c r="J139" s="518"/>
      <c r="K139" s="518"/>
      <c r="L139" s="519"/>
      <c r="M139" s="522"/>
      <c r="N139" s="523"/>
      <c r="O139" s="523"/>
      <c r="P139" s="523"/>
      <c r="Q139" s="524"/>
      <c r="R139" s="510"/>
      <c r="S139" s="511"/>
      <c r="T139" s="510"/>
      <c r="U139" s="511"/>
      <c r="V139" s="520"/>
      <c r="W139" s="521"/>
      <c r="X139" s="202"/>
      <c r="Y139" s="512"/>
      <c r="Z139" s="513"/>
      <c r="AA139" s="514"/>
      <c r="AB139" s="515"/>
      <c r="AC139" s="516"/>
      <c r="AD139" s="535"/>
      <c r="AE139" s="536"/>
      <c r="AF139" s="532"/>
      <c r="AG139" s="533"/>
      <c r="AH139" s="533"/>
      <c r="AI139" s="549"/>
      <c r="AJ139" s="532"/>
      <c r="AK139" s="533"/>
      <c r="AL139" s="533"/>
      <c r="AM139" s="534"/>
      <c r="AN139" s="8"/>
      <c r="AO139" s="88">
        <f t="shared" si="8"/>
        <v>0</v>
      </c>
      <c r="AP139" s="89">
        <f t="shared" si="9"/>
        <v>0</v>
      </c>
      <c r="AQ139" s="89">
        <f t="shared" si="10"/>
        <v>0</v>
      </c>
      <c r="AR139" s="89">
        <f t="shared" si="11"/>
        <v>0</v>
      </c>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c r="AFP139"/>
      <c r="AFQ139"/>
      <c r="AFR139"/>
      <c r="AFS139"/>
      <c r="AFT139"/>
      <c r="AFU139"/>
      <c r="AFV139"/>
      <c r="AFW139"/>
      <c r="AFX139"/>
      <c r="AFY139"/>
      <c r="AFZ139"/>
      <c r="AGA139"/>
      <c r="AGB139"/>
      <c r="AGC139"/>
      <c r="AGD139"/>
      <c r="AGE139"/>
      <c r="AGF139"/>
      <c r="AGG139"/>
      <c r="AGH139"/>
      <c r="AGI139"/>
      <c r="AGJ139"/>
      <c r="AGK139"/>
      <c r="AGL139"/>
      <c r="AGM139"/>
      <c r="AGN139"/>
      <c r="AGO139"/>
      <c r="AGP139"/>
      <c r="AGQ139"/>
      <c r="AGR139"/>
      <c r="AGS139"/>
      <c r="AGT139"/>
      <c r="AGU139"/>
      <c r="AGV139"/>
      <c r="AGW139"/>
      <c r="AGX139"/>
      <c r="AGY139"/>
      <c r="AGZ139"/>
      <c r="AHA139"/>
      <c r="AHB139"/>
      <c r="AHC139"/>
      <c r="AHD139"/>
      <c r="AHE139"/>
      <c r="AHF139"/>
      <c r="AHG139"/>
      <c r="AHH139"/>
      <c r="AHI139"/>
      <c r="AHJ139"/>
      <c r="AHK139"/>
      <c r="AHL139"/>
      <c r="AHM139"/>
      <c r="AHN139"/>
      <c r="AHO139"/>
      <c r="AHP139"/>
      <c r="AHQ139"/>
      <c r="AHR139"/>
      <c r="AHS139"/>
      <c r="AHT139"/>
      <c r="AHU139"/>
      <c r="AHV139"/>
      <c r="AHW139"/>
      <c r="AHX139"/>
      <c r="AHY139"/>
      <c r="AHZ139"/>
      <c r="AIA139"/>
      <c r="AIB139"/>
      <c r="AIC139"/>
      <c r="AID139"/>
      <c r="AIE139"/>
      <c r="AIF139"/>
      <c r="AIG139"/>
      <c r="AIH139"/>
      <c r="AII139"/>
      <c r="AIJ139"/>
      <c r="AIK139"/>
      <c r="AIL139"/>
      <c r="AIM139"/>
      <c r="AIN139"/>
      <c r="AIO139"/>
      <c r="AIP139"/>
      <c r="AIQ139"/>
      <c r="AIR139"/>
      <c r="AIS139"/>
      <c r="AIT139"/>
      <c r="AIU139"/>
      <c r="AIV139"/>
      <c r="AIW139"/>
      <c r="AIX139"/>
      <c r="AIY139"/>
      <c r="AIZ139"/>
      <c r="AJA139"/>
      <c r="AJB139"/>
      <c r="AJC139"/>
      <c r="AJD139"/>
      <c r="AJE139"/>
      <c r="AJF139"/>
      <c r="AJG139"/>
      <c r="AJH139"/>
      <c r="AJI139"/>
      <c r="AJJ139"/>
      <c r="AJK139"/>
      <c r="AJL139"/>
      <c r="AJM139"/>
      <c r="AJN139"/>
      <c r="AJO139"/>
      <c r="AJP139"/>
      <c r="AJQ139"/>
      <c r="AJR139"/>
      <c r="AJS139"/>
      <c r="AJT139"/>
      <c r="AJU139"/>
      <c r="AJV139"/>
      <c r="AJW139"/>
      <c r="AJX139"/>
      <c r="AJY139"/>
      <c r="AJZ139"/>
      <c r="AKA139"/>
      <c r="AKB139"/>
      <c r="AKC139"/>
      <c r="AKD139"/>
      <c r="AKE139"/>
      <c r="AKF139"/>
      <c r="AKG139"/>
      <c r="AKH139"/>
      <c r="AKI139"/>
      <c r="AKJ139"/>
      <c r="AKK139"/>
      <c r="AKL139"/>
      <c r="AKM139"/>
      <c r="AKN139"/>
      <c r="AKO139"/>
      <c r="AKP139"/>
      <c r="AKQ139"/>
      <c r="AKR139"/>
      <c r="AKS139"/>
      <c r="AKT139"/>
      <c r="AKU139"/>
      <c r="AKV139"/>
      <c r="AKW139"/>
      <c r="AKX139"/>
      <c r="AKY139"/>
      <c r="AKZ139"/>
      <c r="ALA139"/>
      <c r="ALB139"/>
      <c r="ALC139"/>
      <c r="ALD139"/>
      <c r="ALE139"/>
      <c r="ALF139"/>
      <c r="ALG139"/>
      <c r="ALH139"/>
    </row>
    <row r="140" spans="2:996" ht="14.15" customHeight="1" x14ac:dyDescent="0.25">
      <c r="B140" s="66">
        <f t="shared" si="6"/>
        <v>0</v>
      </c>
      <c r="C140" s="66">
        <f t="shared" si="7"/>
        <v>0</v>
      </c>
      <c r="D140" s="57">
        <v>77</v>
      </c>
      <c r="E140" s="517"/>
      <c r="F140" s="518"/>
      <c r="G140" s="518"/>
      <c r="H140" s="518"/>
      <c r="I140" s="518"/>
      <c r="J140" s="518"/>
      <c r="K140" s="518"/>
      <c r="L140" s="519"/>
      <c r="M140" s="522"/>
      <c r="N140" s="523"/>
      <c r="O140" s="523"/>
      <c r="P140" s="523"/>
      <c r="Q140" s="524"/>
      <c r="R140" s="510"/>
      <c r="S140" s="511"/>
      <c r="T140" s="510"/>
      <c r="U140" s="511"/>
      <c r="V140" s="520"/>
      <c r="W140" s="521"/>
      <c r="X140" s="202"/>
      <c r="Y140" s="512"/>
      <c r="Z140" s="513"/>
      <c r="AA140" s="514"/>
      <c r="AB140" s="515"/>
      <c r="AC140" s="516"/>
      <c r="AD140" s="535"/>
      <c r="AE140" s="536"/>
      <c r="AF140" s="532"/>
      <c r="AG140" s="533"/>
      <c r="AH140" s="533"/>
      <c r="AI140" s="549"/>
      <c r="AJ140" s="532"/>
      <c r="AK140" s="533"/>
      <c r="AL140" s="533"/>
      <c r="AM140" s="534"/>
      <c r="AN140" s="8"/>
      <c r="AO140" s="88">
        <f t="shared" si="8"/>
        <v>0</v>
      </c>
      <c r="AP140" s="89">
        <f t="shared" si="9"/>
        <v>0</v>
      </c>
      <c r="AQ140" s="89">
        <f t="shared" si="10"/>
        <v>0</v>
      </c>
      <c r="AR140" s="89">
        <f t="shared" si="11"/>
        <v>0</v>
      </c>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c r="AKB140"/>
      <c r="AKC140"/>
      <c r="AKD140"/>
      <c r="AKE140"/>
      <c r="AKF140"/>
      <c r="AKG140"/>
      <c r="AKH140"/>
      <c r="AKI140"/>
      <c r="AKJ140"/>
      <c r="AKK140"/>
      <c r="AKL140"/>
      <c r="AKM140"/>
      <c r="AKN140"/>
      <c r="AKO140"/>
      <c r="AKP140"/>
      <c r="AKQ140"/>
      <c r="AKR140"/>
      <c r="AKS140"/>
      <c r="AKT140"/>
      <c r="AKU140"/>
      <c r="AKV140"/>
      <c r="AKW140"/>
      <c r="AKX140"/>
      <c r="AKY140"/>
      <c r="AKZ140"/>
      <c r="ALA140"/>
      <c r="ALB140"/>
      <c r="ALC140"/>
      <c r="ALD140"/>
      <c r="ALE140"/>
      <c r="ALF140"/>
      <c r="ALG140"/>
      <c r="ALH140"/>
    </row>
    <row r="141" spans="2:996" ht="14.15" customHeight="1" x14ac:dyDescent="0.25">
      <c r="B141" s="66">
        <f t="shared" si="6"/>
        <v>0</v>
      </c>
      <c r="C141" s="66">
        <f t="shared" si="7"/>
        <v>0</v>
      </c>
      <c r="D141" s="57">
        <v>78</v>
      </c>
      <c r="E141" s="517"/>
      <c r="F141" s="518"/>
      <c r="G141" s="518"/>
      <c r="H141" s="518"/>
      <c r="I141" s="518"/>
      <c r="J141" s="518"/>
      <c r="K141" s="518"/>
      <c r="L141" s="519"/>
      <c r="M141" s="522"/>
      <c r="N141" s="523"/>
      <c r="O141" s="523"/>
      <c r="P141" s="523"/>
      <c r="Q141" s="524"/>
      <c r="R141" s="510"/>
      <c r="S141" s="511"/>
      <c r="T141" s="510"/>
      <c r="U141" s="511"/>
      <c r="V141" s="520"/>
      <c r="W141" s="521"/>
      <c r="X141" s="202"/>
      <c r="Y141" s="512"/>
      <c r="Z141" s="513"/>
      <c r="AA141" s="514"/>
      <c r="AB141" s="515"/>
      <c r="AC141" s="516"/>
      <c r="AD141" s="535"/>
      <c r="AE141" s="536"/>
      <c r="AF141" s="532"/>
      <c r="AG141" s="533"/>
      <c r="AH141" s="533"/>
      <c r="AI141" s="549"/>
      <c r="AJ141" s="532"/>
      <c r="AK141" s="533"/>
      <c r="AL141" s="533"/>
      <c r="AM141" s="534"/>
      <c r="AN141" s="8"/>
      <c r="AO141" s="88">
        <f t="shared" si="8"/>
        <v>0</v>
      </c>
      <c r="AP141" s="89">
        <f t="shared" si="9"/>
        <v>0</v>
      </c>
      <c r="AQ141" s="89">
        <f t="shared" si="10"/>
        <v>0</v>
      </c>
      <c r="AR141" s="89">
        <f t="shared" si="11"/>
        <v>0</v>
      </c>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c r="AKB141"/>
      <c r="AKC141"/>
      <c r="AKD141"/>
      <c r="AKE141"/>
      <c r="AKF141"/>
      <c r="AKG141"/>
      <c r="AKH141"/>
      <c r="AKI141"/>
      <c r="AKJ141"/>
      <c r="AKK141"/>
      <c r="AKL141"/>
      <c r="AKM141"/>
      <c r="AKN141"/>
      <c r="AKO141"/>
      <c r="AKP141"/>
      <c r="AKQ141"/>
      <c r="AKR141"/>
      <c r="AKS141"/>
      <c r="AKT141"/>
      <c r="AKU141"/>
      <c r="AKV141"/>
      <c r="AKW141"/>
      <c r="AKX141"/>
      <c r="AKY141"/>
      <c r="AKZ141"/>
      <c r="ALA141"/>
      <c r="ALB141"/>
      <c r="ALC141"/>
      <c r="ALD141"/>
      <c r="ALE141"/>
      <c r="ALF141"/>
      <c r="ALG141"/>
      <c r="ALH141"/>
    </row>
    <row r="142" spans="2:996" ht="14.15" customHeight="1" x14ac:dyDescent="0.25">
      <c r="B142" s="66">
        <f t="shared" si="6"/>
        <v>0</v>
      </c>
      <c r="C142" s="66">
        <f t="shared" si="7"/>
        <v>0</v>
      </c>
      <c r="D142" s="57">
        <v>79</v>
      </c>
      <c r="E142" s="517"/>
      <c r="F142" s="518"/>
      <c r="G142" s="518"/>
      <c r="H142" s="518"/>
      <c r="I142" s="518"/>
      <c r="J142" s="518"/>
      <c r="K142" s="518"/>
      <c r="L142" s="519"/>
      <c r="M142" s="522"/>
      <c r="N142" s="523"/>
      <c r="O142" s="523"/>
      <c r="P142" s="523"/>
      <c r="Q142" s="524"/>
      <c r="R142" s="510"/>
      <c r="S142" s="511"/>
      <c r="T142" s="510"/>
      <c r="U142" s="511"/>
      <c r="V142" s="520"/>
      <c r="W142" s="521"/>
      <c r="X142" s="202"/>
      <c r="Y142" s="512"/>
      <c r="Z142" s="513"/>
      <c r="AA142" s="514"/>
      <c r="AB142" s="515"/>
      <c r="AC142" s="516"/>
      <c r="AD142" s="535"/>
      <c r="AE142" s="536"/>
      <c r="AF142" s="532"/>
      <c r="AG142" s="533"/>
      <c r="AH142" s="533"/>
      <c r="AI142" s="549"/>
      <c r="AJ142" s="532"/>
      <c r="AK142" s="533"/>
      <c r="AL142" s="533"/>
      <c r="AM142" s="534"/>
      <c r="AN142" s="8"/>
      <c r="AO142" s="88">
        <f t="shared" si="8"/>
        <v>0</v>
      </c>
      <c r="AP142" s="89">
        <f t="shared" si="9"/>
        <v>0</v>
      </c>
      <c r="AQ142" s="89">
        <f t="shared" si="10"/>
        <v>0</v>
      </c>
      <c r="AR142" s="89">
        <f t="shared" si="11"/>
        <v>0</v>
      </c>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c r="AKB142"/>
      <c r="AKC142"/>
      <c r="AKD142"/>
      <c r="AKE142"/>
      <c r="AKF142"/>
      <c r="AKG142"/>
      <c r="AKH142"/>
      <c r="AKI142"/>
      <c r="AKJ142"/>
      <c r="AKK142"/>
      <c r="AKL142"/>
      <c r="AKM142"/>
      <c r="AKN142"/>
      <c r="AKO142"/>
      <c r="AKP142"/>
      <c r="AKQ142"/>
      <c r="AKR142"/>
      <c r="AKS142"/>
      <c r="AKT142"/>
      <c r="AKU142"/>
      <c r="AKV142"/>
      <c r="AKW142"/>
      <c r="AKX142"/>
      <c r="AKY142"/>
      <c r="AKZ142"/>
      <c r="ALA142"/>
      <c r="ALB142"/>
      <c r="ALC142"/>
      <c r="ALD142"/>
      <c r="ALE142"/>
      <c r="ALF142"/>
      <c r="ALG142"/>
      <c r="ALH142"/>
    </row>
    <row r="143" spans="2:996" ht="14.15" customHeight="1" x14ac:dyDescent="0.25">
      <c r="B143" s="66">
        <f t="shared" ref="B143" si="12">IF(OR(ISBLANK(T143),T143="",T143=0),B142,B142+1)</f>
        <v>0</v>
      </c>
      <c r="C143" s="66">
        <f t="shared" ref="C143" si="13">IF(OR(ISBLANK(AA143),AA143="",AA143=0),C142,C142+1)</f>
        <v>0</v>
      </c>
      <c r="D143" s="57">
        <v>80</v>
      </c>
      <c r="E143" s="517"/>
      <c r="F143" s="518"/>
      <c r="G143" s="518"/>
      <c r="H143" s="518"/>
      <c r="I143" s="518"/>
      <c r="J143" s="518"/>
      <c r="K143" s="518"/>
      <c r="L143" s="519"/>
      <c r="M143" s="522"/>
      <c r="N143" s="523"/>
      <c r="O143" s="523"/>
      <c r="P143" s="523"/>
      <c r="Q143" s="524"/>
      <c r="R143" s="510"/>
      <c r="S143" s="511"/>
      <c r="T143" s="510"/>
      <c r="U143" s="511"/>
      <c r="V143" s="520"/>
      <c r="W143" s="521"/>
      <c r="X143" s="202"/>
      <c r="Y143" s="512"/>
      <c r="Z143" s="513"/>
      <c r="AA143" s="514"/>
      <c r="AB143" s="515"/>
      <c r="AC143" s="516"/>
      <c r="AD143" s="535"/>
      <c r="AE143" s="536"/>
      <c r="AF143" s="532"/>
      <c r="AG143" s="533"/>
      <c r="AH143" s="533"/>
      <c r="AI143" s="549"/>
      <c r="AJ143" s="532"/>
      <c r="AK143" s="533"/>
      <c r="AL143" s="533"/>
      <c r="AM143" s="534"/>
      <c r="AN143" s="8"/>
      <c r="AO143" s="88">
        <f t="shared" si="0"/>
        <v>0</v>
      </c>
      <c r="AP143" s="89">
        <f t="shared" si="4"/>
        <v>0</v>
      </c>
      <c r="AQ143" s="89">
        <f t="shared" si="1"/>
        <v>0</v>
      </c>
      <c r="AR143" s="89">
        <f t="shared" si="5"/>
        <v>0</v>
      </c>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c r="AIY143"/>
      <c r="AIZ143"/>
      <c r="AJA143"/>
      <c r="AJB143"/>
      <c r="AJC143"/>
      <c r="AJD143"/>
      <c r="AJE143"/>
      <c r="AJF143"/>
      <c r="AJG143"/>
      <c r="AJH143"/>
      <c r="AJI143"/>
      <c r="AJJ143"/>
      <c r="AJK143"/>
      <c r="AJL143"/>
      <c r="AJM143"/>
      <c r="AJN143"/>
      <c r="AJO143"/>
      <c r="AJP143"/>
      <c r="AJQ143"/>
      <c r="AJR143"/>
      <c r="AJS143"/>
      <c r="AJT143"/>
      <c r="AJU143"/>
      <c r="AJV143"/>
      <c r="AJW143"/>
      <c r="AJX143"/>
      <c r="AJY143"/>
      <c r="AJZ143"/>
      <c r="AKA143"/>
      <c r="AKB143"/>
      <c r="AKC143"/>
      <c r="AKD143"/>
      <c r="AKE143"/>
      <c r="AKF143"/>
      <c r="AKG143"/>
      <c r="AKH143"/>
      <c r="AKI143"/>
      <c r="AKJ143"/>
      <c r="AKK143"/>
      <c r="AKL143"/>
      <c r="AKM143"/>
      <c r="AKN143"/>
      <c r="AKO143"/>
      <c r="AKP143"/>
      <c r="AKQ143"/>
      <c r="AKR143"/>
      <c r="AKS143"/>
      <c r="AKT143"/>
      <c r="AKU143"/>
      <c r="AKV143"/>
      <c r="AKW143"/>
      <c r="AKX143"/>
      <c r="AKY143"/>
      <c r="AKZ143"/>
      <c r="ALA143"/>
      <c r="ALB143"/>
      <c r="ALC143"/>
      <c r="ALD143"/>
      <c r="ALE143"/>
      <c r="ALF143"/>
      <c r="ALG143"/>
      <c r="ALH143"/>
    </row>
    <row r="144" spans="2:996" ht="14.15" customHeight="1" x14ac:dyDescent="0.25">
      <c r="D144" s="93"/>
      <c r="E144" s="94"/>
      <c r="F144" s="95"/>
      <c r="G144" s="95"/>
      <c r="H144" s="95"/>
      <c r="I144" s="96"/>
      <c r="J144" s="96"/>
      <c r="K144" s="28"/>
      <c r="L144" s="97"/>
      <c r="M144" s="97"/>
      <c r="N144" s="97"/>
      <c r="O144" s="97"/>
      <c r="P144" s="97"/>
      <c r="Q144" s="98" t="s">
        <v>23</v>
      </c>
      <c r="R144" s="529">
        <f>SUM(R64:S143)</f>
        <v>0</v>
      </c>
      <c r="S144" s="552"/>
      <c r="T144" s="529">
        <f>SUM(T64:U143)</f>
        <v>0</v>
      </c>
      <c r="U144" s="530"/>
      <c r="V144" s="553"/>
      <c r="W144" s="553"/>
      <c r="X144" s="106">
        <f>SUM(X64:X143)</f>
        <v>0</v>
      </c>
      <c r="Y144" s="531">
        <f>SUM(Y64:Z143)</f>
        <v>0</v>
      </c>
      <c r="Z144" s="504"/>
      <c r="AA144" s="505">
        <f>SUM(AA64:AC143)</f>
        <v>0</v>
      </c>
      <c r="AB144" s="505"/>
      <c r="AC144" s="505"/>
      <c r="AD144" s="504"/>
      <c r="AE144" s="504"/>
      <c r="AF144" s="554">
        <f>SUM(AF64:AI143)</f>
        <v>0</v>
      </c>
      <c r="AG144" s="554"/>
      <c r="AH144" s="554"/>
      <c r="AI144" s="554"/>
      <c r="AJ144" s="554">
        <f>SUM(AJ64:AM143)</f>
        <v>0</v>
      </c>
      <c r="AK144" s="554"/>
      <c r="AL144" s="554"/>
      <c r="AM144" s="555"/>
      <c r="AN144" s="8"/>
      <c r="AO144" s="88">
        <f>SUM(AO64:AO143)</f>
        <v>0</v>
      </c>
      <c r="AP144" s="89">
        <f>SUM(AP64:AP143)</f>
        <v>0</v>
      </c>
      <c r="AQ144" s="89">
        <f>SUM(AQ64:AQ143)</f>
        <v>0</v>
      </c>
      <c r="AR144" s="89">
        <f>SUM(AR64:AR143)</f>
        <v>0</v>
      </c>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c r="AKB144"/>
      <c r="AKC144"/>
      <c r="AKD144"/>
      <c r="AKE144"/>
      <c r="AKF144"/>
      <c r="AKG144"/>
      <c r="AKH144"/>
      <c r="AKI144"/>
      <c r="AKJ144"/>
      <c r="AKK144"/>
      <c r="AKL144"/>
      <c r="AKM144"/>
      <c r="AKN144"/>
      <c r="AKO144"/>
      <c r="AKP144"/>
      <c r="AKQ144"/>
      <c r="AKR144"/>
      <c r="AKS144"/>
      <c r="AKT144"/>
      <c r="AKU144"/>
      <c r="AKV144"/>
      <c r="AKW144"/>
      <c r="AKX144"/>
      <c r="AKY144"/>
      <c r="AKZ144"/>
      <c r="ALA144"/>
      <c r="ALB144"/>
      <c r="ALC144"/>
      <c r="ALD144"/>
      <c r="ALE144"/>
      <c r="ALF144"/>
      <c r="ALG144"/>
      <c r="ALH144"/>
    </row>
    <row r="145" spans="4:996" ht="14.15" customHeight="1" x14ac:dyDescent="0.25">
      <c r="D145" s="90"/>
      <c r="E145" s="90"/>
      <c r="F145" s="90"/>
      <c r="G145" s="90"/>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c r="AK145" s="90"/>
      <c r="AL145" s="90"/>
      <c r="AM145" s="90"/>
      <c r="AN145" s="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row>
    <row r="146" spans="4:996" ht="24" customHeight="1" x14ac:dyDescent="0.25">
      <c r="D146" s="263" t="s">
        <v>9</v>
      </c>
      <c r="E146" s="264"/>
      <c r="F146" s="265" t="s">
        <v>135</v>
      </c>
      <c r="G146" s="266"/>
      <c r="H146" s="266"/>
      <c r="I146" s="266"/>
      <c r="J146" s="266"/>
      <c r="K146" s="266"/>
      <c r="L146" s="266"/>
      <c r="M146" s="266"/>
      <c r="N146" s="266"/>
      <c r="O146" s="266"/>
      <c r="P146" s="266"/>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7"/>
      <c r="AN146" s="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row>
    <row r="147" spans="4:996" ht="14.15" customHeight="1" x14ac:dyDescent="0.25">
      <c r="D147" s="571" t="s">
        <v>238</v>
      </c>
      <c r="E147" s="572"/>
      <c r="F147" s="572"/>
      <c r="G147" s="572"/>
      <c r="H147" s="572"/>
      <c r="I147" s="572"/>
      <c r="J147" s="572"/>
      <c r="K147" s="572"/>
      <c r="L147" s="572"/>
      <c r="M147" s="573"/>
      <c r="N147" s="488" t="s">
        <v>239</v>
      </c>
      <c r="O147" s="550" t="s">
        <v>136</v>
      </c>
      <c r="P147" s="491"/>
      <c r="Q147" s="491" t="s">
        <v>25</v>
      </c>
      <c r="R147" s="491"/>
      <c r="S147" s="491" t="s">
        <v>223</v>
      </c>
      <c r="T147" s="491"/>
      <c r="U147" s="491"/>
      <c r="V147" s="491"/>
      <c r="W147" s="551" t="s">
        <v>126</v>
      </c>
      <c r="X147" s="491" t="s">
        <v>26</v>
      </c>
      <c r="Y147" s="491"/>
      <c r="Z147" s="582" t="s">
        <v>240</v>
      </c>
      <c r="AA147" s="491" t="s">
        <v>241</v>
      </c>
      <c r="AB147" s="491"/>
      <c r="AC147" s="491" t="s">
        <v>128</v>
      </c>
      <c r="AD147" s="491"/>
      <c r="AE147" s="491"/>
      <c r="AF147" s="491" t="s">
        <v>219</v>
      </c>
      <c r="AG147" s="491"/>
      <c r="AH147" s="491"/>
      <c r="AI147" s="491"/>
      <c r="AJ147" s="491" t="s">
        <v>220</v>
      </c>
      <c r="AK147" s="491"/>
      <c r="AL147" s="491"/>
      <c r="AM147" s="496"/>
      <c r="AN147" s="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row>
    <row r="148" spans="4:996" ht="14.15" customHeight="1" x14ac:dyDescent="0.25">
      <c r="D148" s="574"/>
      <c r="E148" s="575"/>
      <c r="F148" s="575"/>
      <c r="G148" s="575"/>
      <c r="H148" s="575"/>
      <c r="I148" s="575"/>
      <c r="J148" s="575"/>
      <c r="K148" s="575"/>
      <c r="L148" s="575"/>
      <c r="M148" s="576"/>
      <c r="N148" s="489"/>
      <c r="O148" s="526"/>
      <c r="P148" s="492"/>
      <c r="Q148" s="492"/>
      <c r="R148" s="492"/>
      <c r="S148" s="492"/>
      <c r="T148" s="492"/>
      <c r="U148" s="492"/>
      <c r="V148" s="492"/>
      <c r="W148" s="528"/>
      <c r="X148" s="492"/>
      <c r="Y148" s="492"/>
      <c r="Z148" s="583"/>
      <c r="AA148" s="492"/>
      <c r="AB148" s="492"/>
      <c r="AC148" s="492"/>
      <c r="AD148" s="492"/>
      <c r="AE148" s="492"/>
      <c r="AF148" s="492"/>
      <c r="AG148" s="492"/>
      <c r="AH148" s="492"/>
      <c r="AI148" s="492"/>
      <c r="AJ148" s="492"/>
      <c r="AK148" s="492"/>
      <c r="AL148" s="492"/>
      <c r="AM148" s="497"/>
      <c r="AN148" s="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row>
    <row r="149" spans="4:996" ht="14.15" customHeight="1" x14ac:dyDescent="0.25">
      <c r="D149" s="574"/>
      <c r="E149" s="575"/>
      <c r="F149" s="575"/>
      <c r="G149" s="575"/>
      <c r="H149" s="575"/>
      <c r="I149" s="575"/>
      <c r="J149" s="575"/>
      <c r="K149" s="575"/>
      <c r="L149" s="575"/>
      <c r="M149" s="576"/>
      <c r="N149" s="489"/>
      <c r="O149" s="526"/>
      <c r="P149" s="492"/>
      <c r="Q149" s="492"/>
      <c r="R149" s="492"/>
      <c r="S149" s="492"/>
      <c r="T149" s="492"/>
      <c r="U149" s="492"/>
      <c r="V149" s="492"/>
      <c r="W149" s="528"/>
      <c r="X149" s="492"/>
      <c r="Y149" s="492"/>
      <c r="Z149" s="583"/>
      <c r="AA149" s="492"/>
      <c r="AB149" s="492"/>
      <c r="AC149" s="492"/>
      <c r="AD149" s="492"/>
      <c r="AE149" s="492"/>
      <c r="AF149" s="492"/>
      <c r="AG149" s="492"/>
      <c r="AH149" s="492"/>
      <c r="AI149" s="492"/>
      <c r="AJ149" s="492"/>
      <c r="AK149" s="492"/>
      <c r="AL149" s="492"/>
      <c r="AM149" s="497"/>
      <c r="AN149" s="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row>
    <row r="150" spans="4:996" ht="14.15" customHeight="1" x14ac:dyDescent="0.25">
      <c r="D150" s="577"/>
      <c r="E150" s="578"/>
      <c r="F150" s="578"/>
      <c r="G150" s="578"/>
      <c r="H150" s="578"/>
      <c r="I150" s="578"/>
      <c r="J150" s="578"/>
      <c r="K150" s="578"/>
      <c r="L150" s="578"/>
      <c r="M150" s="579"/>
      <c r="N150" s="490"/>
      <c r="O150" s="526"/>
      <c r="P150" s="492"/>
      <c r="Q150" s="492"/>
      <c r="R150" s="492"/>
      <c r="S150" s="492"/>
      <c r="T150" s="492"/>
      <c r="U150" s="492"/>
      <c r="V150" s="492"/>
      <c r="W150" s="528"/>
      <c r="X150" s="492"/>
      <c r="Y150" s="492"/>
      <c r="Z150" s="559"/>
      <c r="AA150" s="492"/>
      <c r="AB150" s="492"/>
      <c r="AC150" s="492"/>
      <c r="AD150" s="492"/>
      <c r="AE150" s="492"/>
      <c r="AF150" s="492"/>
      <c r="AG150" s="492"/>
      <c r="AH150" s="492"/>
      <c r="AI150" s="492"/>
      <c r="AJ150" s="492"/>
      <c r="AK150" s="492"/>
      <c r="AL150" s="492"/>
      <c r="AM150" s="497"/>
      <c r="AN150" s="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row>
    <row r="151" spans="4:996" ht="14.15" customHeight="1" x14ac:dyDescent="0.25">
      <c r="D151" s="81" t="s">
        <v>130</v>
      </c>
      <c r="E151" s="562" t="s">
        <v>151</v>
      </c>
      <c r="F151" s="563"/>
      <c r="G151" s="563"/>
      <c r="H151" s="563"/>
      <c r="I151" s="563"/>
      <c r="J151" s="563"/>
      <c r="K151" s="563"/>
      <c r="L151" s="563"/>
      <c r="M151" s="564"/>
      <c r="N151" s="86">
        <f ca="1">SUMIF($AD$64:$AE$143,D151,$AP$64:$AP$143)</f>
        <v>0</v>
      </c>
      <c r="O151" s="506">
        <f>SUMIF($AD$64:$AE$143,D151,$R$64:$S$143)</f>
        <v>0</v>
      </c>
      <c r="P151" s="506"/>
      <c r="Q151" s="506">
        <f>SUMIF($AD$64:$AE$143,D151,$T$64:$U$143)</f>
        <v>0</v>
      </c>
      <c r="R151" s="506"/>
      <c r="S151" s="493">
        <f ca="1">SUMIF($AD$64:$AE$143,D151,$AO$64:$AO$143)</f>
        <v>0</v>
      </c>
      <c r="T151" s="494"/>
      <c r="U151" s="494"/>
      <c r="V151" s="495"/>
      <c r="W151" s="86">
        <f ca="1">SUMIF($AD$64:$AE$143,D151,$X$64:$X$143)</f>
        <v>0</v>
      </c>
      <c r="X151" s="507">
        <f>SUMIF($AD$64:$AE$143,D151,$Y$64:$Z$143)</f>
        <v>0</v>
      </c>
      <c r="Y151" s="507"/>
      <c r="Z151" s="91">
        <f ca="1">SUMIF($AD$64:$AE$143,D151,$AQ$64:$AQ$143)</f>
        <v>0</v>
      </c>
      <c r="AA151" s="506">
        <f ca="1">SUMIF($AD$64:$AE$143,D151,$AR$64:$AR$143)</f>
        <v>0</v>
      </c>
      <c r="AB151" s="506"/>
      <c r="AC151" s="508">
        <f>SUMIF($AD$64:$AE$143,D151,$AA$64:$AC$143)</f>
        <v>0</v>
      </c>
      <c r="AD151" s="508"/>
      <c r="AE151" s="508"/>
      <c r="AF151" s="493">
        <f>SUMIF($AD$64:$AE$143,D151,$AF$64:$AI$143)</f>
        <v>0</v>
      </c>
      <c r="AG151" s="494"/>
      <c r="AH151" s="494"/>
      <c r="AI151" s="495"/>
      <c r="AJ151" s="498">
        <f>SUMIF($AD$64:$AE$143,D151,$AJ$64:$AM$143)</f>
        <v>0</v>
      </c>
      <c r="AK151" s="498"/>
      <c r="AL151" s="498"/>
      <c r="AM151" s="499"/>
      <c r="AN151" s="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row>
    <row r="152" spans="4:996" ht="14.15" customHeight="1" x14ac:dyDescent="0.25">
      <c r="D152" s="81" t="s">
        <v>131</v>
      </c>
      <c r="E152" s="562" t="s">
        <v>152</v>
      </c>
      <c r="F152" s="563"/>
      <c r="G152" s="563"/>
      <c r="H152" s="563"/>
      <c r="I152" s="563"/>
      <c r="J152" s="563"/>
      <c r="K152" s="563"/>
      <c r="L152" s="563"/>
      <c r="M152" s="564"/>
      <c r="N152" s="86">
        <f ca="1">SUMIF($AD$64:$AE$143,D152,$AP$64:$AP$143)</f>
        <v>0</v>
      </c>
      <c r="O152" s="506">
        <f>SUMIF($AD$64:$AE$143,D152,$R$64:$S$143)</f>
        <v>0</v>
      </c>
      <c r="P152" s="506"/>
      <c r="Q152" s="506">
        <f>SUMIF($AD$64:$AE$143,D152,$T$64:$U$143)</f>
        <v>0</v>
      </c>
      <c r="R152" s="506"/>
      <c r="S152" s="493">
        <f ca="1">SUMIF($AD$64:$AE$143,D152,$AO$64:$AO$143)</f>
        <v>0</v>
      </c>
      <c r="T152" s="494"/>
      <c r="U152" s="494"/>
      <c r="V152" s="495"/>
      <c r="W152" s="86">
        <f ca="1">SUMIF($AD$64:$AE$143,D152,$X$64:$X$143)</f>
        <v>0</v>
      </c>
      <c r="X152" s="507">
        <f>SUMIF($AD$64:$AE$143,D152,$Y$64:$Z$143)</f>
        <v>0</v>
      </c>
      <c r="Y152" s="507"/>
      <c r="Z152" s="91">
        <f ca="1">SUMIF($AD$64:$AE$143,D152,$AQ$64:$AQ$143)</f>
        <v>0</v>
      </c>
      <c r="AA152" s="506">
        <f ca="1">SUMIF($AD$64:$AE$143,D152,$AR$64:$AR$143)</f>
        <v>0</v>
      </c>
      <c r="AB152" s="506"/>
      <c r="AC152" s="508">
        <f>SUMIF($AD$64:$AE$143,D152,$AA$64:$AC$143)</f>
        <v>0</v>
      </c>
      <c r="AD152" s="508"/>
      <c r="AE152" s="508"/>
      <c r="AF152" s="493">
        <f>SUMIF($AD$64:$AE$143,D152,$AF$64:$AI$143)</f>
        <v>0</v>
      </c>
      <c r="AG152" s="494"/>
      <c r="AH152" s="494"/>
      <c r="AI152" s="495"/>
      <c r="AJ152" s="498">
        <f>SUMIF($AD$64:$AE$143,D152,$AJ$64:$AM$143)</f>
        <v>0</v>
      </c>
      <c r="AK152" s="498"/>
      <c r="AL152" s="498"/>
      <c r="AM152" s="499"/>
      <c r="AN152" s="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row>
    <row r="153" spans="4:996" ht="14.15" customHeight="1" x14ac:dyDescent="0.25">
      <c r="D153" s="81" t="s">
        <v>132</v>
      </c>
      <c r="E153" s="565" t="s">
        <v>153</v>
      </c>
      <c r="F153" s="566"/>
      <c r="G153" s="566"/>
      <c r="H153" s="566"/>
      <c r="I153" s="566"/>
      <c r="J153" s="566"/>
      <c r="K153" s="566"/>
      <c r="L153" s="566"/>
      <c r="M153" s="567"/>
      <c r="N153" s="86">
        <f ca="1">SUMIF($AD$64:$AE$143,D153,$AP$64:$AP$143)</f>
        <v>0</v>
      </c>
      <c r="O153" s="506">
        <f>SUMIF($AD$64:$AE$143,D153,$R$64:$S$143)</f>
        <v>0</v>
      </c>
      <c r="P153" s="506"/>
      <c r="Q153" s="506">
        <f>SUMIF($AD$64:$AE$143,D153,$T$64:$U$143)</f>
        <v>0</v>
      </c>
      <c r="R153" s="506"/>
      <c r="S153" s="493">
        <f ca="1">SUMIF($AD$64:$AE$143,D153,$AO$64:$AO$143)</f>
        <v>0</v>
      </c>
      <c r="T153" s="494"/>
      <c r="U153" s="494"/>
      <c r="V153" s="495"/>
      <c r="W153" s="86">
        <f ca="1">SUMIF($AD$64:$AE$143,D153,$X$64:$X$143)</f>
        <v>0</v>
      </c>
      <c r="X153" s="507">
        <f>SUMIF($AD$64:$AE$143,D153,$Y$64:$Z$143)</f>
        <v>0</v>
      </c>
      <c r="Y153" s="507"/>
      <c r="Z153" s="91">
        <f ca="1">SUMIF($AD$64:$AE$143,D153,$AQ$64:$AQ$143)</f>
        <v>0</v>
      </c>
      <c r="AA153" s="506">
        <f ca="1">SUMIF($AD$64:$AE$143,D153,$AR$64:$AR$143)</f>
        <v>0</v>
      </c>
      <c r="AB153" s="506"/>
      <c r="AC153" s="508">
        <f>SUMIF($AD$64:$AE$143,D153,$AA$64:$AC$143)</f>
        <v>0</v>
      </c>
      <c r="AD153" s="508"/>
      <c r="AE153" s="508"/>
      <c r="AF153" s="493">
        <f>SUMIF($AD$64:$AE$143,D153,$AF$64:$AI$143)</f>
        <v>0</v>
      </c>
      <c r="AG153" s="494"/>
      <c r="AH153" s="494"/>
      <c r="AI153" s="495"/>
      <c r="AJ153" s="498">
        <f>SUMIF($AD$64:$AE$143,D153,$AJ$64:$AM$143)</f>
        <v>0</v>
      </c>
      <c r="AK153" s="498"/>
      <c r="AL153" s="498"/>
      <c r="AM153" s="499"/>
      <c r="AN153" s="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row>
    <row r="154" spans="4:996" ht="21" customHeight="1" x14ac:dyDescent="0.25">
      <c r="D154" s="568" t="s">
        <v>137</v>
      </c>
      <c r="E154" s="569"/>
      <c r="F154" s="569"/>
      <c r="G154" s="569"/>
      <c r="H154" s="569"/>
      <c r="I154" s="569"/>
      <c r="J154" s="569"/>
      <c r="K154" s="569"/>
      <c r="L154" s="569"/>
      <c r="M154" s="570"/>
      <c r="N154" s="99">
        <f ca="1">SUM(N151:N153)</f>
        <v>0</v>
      </c>
      <c r="O154" s="500">
        <f>SUM(O151:P153)</f>
        <v>0</v>
      </c>
      <c r="P154" s="500"/>
      <c r="Q154" s="500">
        <f>SUM(Q151:R153)</f>
        <v>0</v>
      </c>
      <c r="R154" s="500"/>
      <c r="S154" s="501">
        <f ca="1">SUM(S151:V153)</f>
        <v>0</v>
      </c>
      <c r="T154" s="502"/>
      <c r="U154" s="502"/>
      <c r="V154" s="503"/>
      <c r="W154" s="99">
        <f ca="1">SUM(W151:W153)</f>
        <v>0</v>
      </c>
      <c r="X154" s="504">
        <f>SUM(X151:Y153)</f>
        <v>0</v>
      </c>
      <c r="Y154" s="504"/>
      <c r="Z154" s="105">
        <f ca="1">SUM(Z151:Z153)</f>
        <v>0</v>
      </c>
      <c r="AA154" s="500">
        <f ca="1">SUM(AA151:AB153)</f>
        <v>0</v>
      </c>
      <c r="AB154" s="500"/>
      <c r="AC154" s="505">
        <f>SUM(AC151:AE153)</f>
        <v>0</v>
      </c>
      <c r="AD154" s="505"/>
      <c r="AE154" s="505"/>
      <c r="AF154" s="501">
        <f>SUM(AF151:AI153)</f>
        <v>0</v>
      </c>
      <c r="AG154" s="502"/>
      <c r="AH154" s="502"/>
      <c r="AI154" s="503"/>
      <c r="AJ154" s="486">
        <f>SUM(AJ151:AM153)</f>
        <v>0</v>
      </c>
      <c r="AK154" s="486"/>
      <c r="AL154" s="486"/>
      <c r="AM154" s="487"/>
      <c r="AN154" s="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row>
  </sheetData>
  <sheetProtection algorithmName="SHA-512" hashValue="pMBsFDgonEkzblo80xEg3ICAz3+QPPuw6bmqc4CH8W3W0BRbiffFi4WzesWCws/OVHMkxVEhTYX4TtwaxpD56Q==" saltValue="IXN0M5sl6CmYzzQSN5i4xw==" spinCount="100000" sheet="1" objects="1" scenarios="1"/>
  <dataConsolidate/>
  <mergeCells count="949">
    <mergeCell ref="AJ141:AM141"/>
    <mergeCell ref="E142:L142"/>
    <mergeCell ref="M142:Q142"/>
    <mergeCell ref="R142:S142"/>
    <mergeCell ref="T142:U142"/>
    <mergeCell ref="V142:W142"/>
    <mergeCell ref="Y142:Z142"/>
    <mergeCell ref="AA142:AC142"/>
    <mergeCell ref="AD142:AE142"/>
    <mergeCell ref="AF142:AI142"/>
    <mergeCell ref="AJ142:AM142"/>
    <mergeCell ref="E141:L141"/>
    <mergeCell ref="M141:Q141"/>
    <mergeCell ref="R141:S141"/>
    <mergeCell ref="T141:U141"/>
    <mergeCell ref="V141:W141"/>
    <mergeCell ref="Y141:Z141"/>
    <mergeCell ref="AA141:AC141"/>
    <mergeCell ref="AD141:AE141"/>
    <mergeCell ref="AF141:AI141"/>
    <mergeCell ref="AJ139:AM139"/>
    <mergeCell ref="E140:L140"/>
    <mergeCell ref="M140:Q140"/>
    <mergeCell ref="R140:S140"/>
    <mergeCell ref="T140:U140"/>
    <mergeCell ref="V140:W140"/>
    <mergeCell ref="Y140:Z140"/>
    <mergeCell ref="AA140:AC140"/>
    <mergeCell ref="AD140:AE140"/>
    <mergeCell ref="AF140:AI140"/>
    <mergeCell ref="AJ140:AM140"/>
    <mergeCell ref="E139:L139"/>
    <mergeCell ref="M139:Q139"/>
    <mergeCell ref="R139:S139"/>
    <mergeCell ref="T139:U139"/>
    <mergeCell ref="V139:W139"/>
    <mergeCell ref="Y139:Z139"/>
    <mergeCell ref="AA139:AC139"/>
    <mergeCell ref="AD139:AE139"/>
    <mergeCell ref="AF139:AI139"/>
    <mergeCell ref="AJ137:AM137"/>
    <mergeCell ref="E138:L138"/>
    <mergeCell ref="M138:Q138"/>
    <mergeCell ref="R138:S138"/>
    <mergeCell ref="T138:U138"/>
    <mergeCell ref="V138:W138"/>
    <mergeCell ref="Y138:Z138"/>
    <mergeCell ref="AA138:AC138"/>
    <mergeCell ref="AD138:AE138"/>
    <mergeCell ref="AF138:AI138"/>
    <mergeCell ref="AJ138:AM138"/>
    <mergeCell ref="E137:L137"/>
    <mergeCell ref="M137:Q137"/>
    <mergeCell ref="R137:S137"/>
    <mergeCell ref="T137:U137"/>
    <mergeCell ref="V137:W137"/>
    <mergeCell ref="Y137:Z137"/>
    <mergeCell ref="AA137:AC137"/>
    <mergeCell ref="AD137:AE137"/>
    <mergeCell ref="AF137:AI137"/>
    <mergeCell ref="AJ135:AM135"/>
    <mergeCell ref="E136:L136"/>
    <mergeCell ref="M136:Q136"/>
    <mergeCell ref="R136:S136"/>
    <mergeCell ref="T136:U136"/>
    <mergeCell ref="V136:W136"/>
    <mergeCell ref="Y136:Z136"/>
    <mergeCell ref="AA136:AC136"/>
    <mergeCell ref="AD136:AE136"/>
    <mergeCell ref="AF136:AI136"/>
    <mergeCell ref="AJ136:AM136"/>
    <mergeCell ref="E135:L135"/>
    <mergeCell ref="M135:Q135"/>
    <mergeCell ref="R135:S135"/>
    <mergeCell ref="T135:U135"/>
    <mergeCell ref="V135:W135"/>
    <mergeCell ref="Y135:Z135"/>
    <mergeCell ref="AA135:AC135"/>
    <mergeCell ref="AD135:AE135"/>
    <mergeCell ref="AF135:AI135"/>
    <mergeCell ref="AJ133:AM133"/>
    <mergeCell ref="E134:L134"/>
    <mergeCell ref="M134:Q134"/>
    <mergeCell ref="R134:S134"/>
    <mergeCell ref="T134:U134"/>
    <mergeCell ref="V134:W134"/>
    <mergeCell ref="Y134:Z134"/>
    <mergeCell ref="AA134:AC134"/>
    <mergeCell ref="AD134:AE134"/>
    <mergeCell ref="AF134:AI134"/>
    <mergeCell ref="AJ134:AM134"/>
    <mergeCell ref="E133:L133"/>
    <mergeCell ref="M133:Q133"/>
    <mergeCell ref="R133:S133"/>
    <mergeCell ref="T133:U133"/>
    <mergeCell ref="V133:W133"/>
    <mergeCell ref="Y133:Z133"/>
    <mergeCell ref="AA133:AC133"/>
    <mergeCell ref="AD133:AE133"/>
    <mergeCell ref="AF133:AI133"/>
    <mergeCell ref="AJ131:AM131"/>
    <mergeCell ref="E132:L132"/>
    <mergeCell ref="M132:Q132"/>
    <mergeCell ref="R132:S132"/>
    <mergeCell ref="T132:U132"/>
    <mergeCell ref="V132:W132"/>
    <mergeCell ref="Y132:Z132"/>
    <mergeCell ref="AA132:AC132"/>
    <mergeCell ref="AD132:AE132"/>
    <mergeCell ref="AF132:AI132"/>
    <mergeCell ref="AJ132:AM132"/>
    <mergeCell ref="E131:L131"/>
    <mergeCell ref="M131:Q131"/>
    <mergeCell ref="R131:S131"/>
    <mergeCell ref="T131:U131"/>
    <mergeCell ref="V131:W131"/>
    <mergeCell ref="Y131:Z131"/>
    <mergeCell ref="AA131:AC131"/>
    <mergeCell ref="AD131:AE131"/>
    <mergeCell ref="AF131:AI131"/>
    <mergeCell ref="AJ129:AM129"/>
    <mergeCell ref="E130:L130"/>
    <mergeCell ref="M130:Q130"/>
    <mergeCell ref="R130:S130"/>
    <mergeCell ref="T130:U130"/>
    <mergeCell ref="V130:W130"/>
    <mergeCell ref="Y130:Z130"/>
    <mergeCell ref="AA130:AC130"/>
    <mergeCell ref="AD130:AE130"/>
    <mergeCell ref="AF130:AI130"/>
    <mergeCell ref="AJ130:AM130"/>
    <mergeCell ref="E129:L129"/>
    <mergeCell ref="M129:Q129"/>
    <mergeCell ref="R129:S129"/>
    <mergeCell ref="T129:U129"/>
    <mergeCell ref="V129:W129"/>
    <mergeCell ref="Y129:Z129"/>
    <mergeCell ref="AA129:AC129"/>
    <mergeCell ref="AD129:AE129"/>
    <mergeCell ref="AF129:AI129"/>
    <mergeCell ref="AJ127:AM127"/>
    <mergeCell ref="E128:L128"/>
    <mergeCell ref="M128:Q128"/>
    <mergeCell ref="R128:S128"/>
    <mergeCell ref="T128:U128"/>
    <mergeCell ref="V128:W128"/>
    <mergeCell ref="Y128:Z128"/>
    <mergeCell ref="AA128:AC128"/>
    <mergeCell ref="AD128:AE128"/>
    <mergeCell ref="AF128:AI128"/>
    <mergeCell ref="AJ128:AM128"/>
    <mergeCell ref="E127:L127"/>
    <mergeCell ref="M127:Q127"/>
    <mergeCell ref="R127:S127"/>
    <mergeCell ref="T127:U127"/>
    <mergeCell ref="V127:W127"/>
    <mergeCell ref="Y127:Z127"/>
    <mergeCell ref="AA127:AC127"/>
    <mergeCell ref="AD127:AE127"/>
    <mergeCell ref="AF127:AI127"/>
    <mergeCell ref="AJ125:AM125"/>
    <mergeCell ref="E126:L126"/>
    <mergeCell ref="M126:Q126"/>
    <mergeCell ref="R126:S126"/>
    <mergeCell ref="T126:U126"/>
    <mergeCell ref="V126:W126"/>
    <mergeCell ref="Y126:Z126"/>
    <mergeCell ref="AA126:AC126"/>
    <mergeCell ref="AD126:AE126"/>
    <mergeCell ref="AF126:AI126"/>
    <mergeCell ref="AJ126:AM126"/>
    <mergeCell ref="E125:L125"/>
    <mergeCell ref="M125:Q125"/>
    <mergeCell ref="R125:S125"/>
    <mergeCell ref="T125:U125"/>
    <mergeCell ref="V125:W125"/>
    <mergeCell ref="Y125:Z125"/>
    <mergeCell ref="AA125:AC125"/>
    <mergeCell ref="AD125:AE125"/>
    <mergeCell ref="AF125:AI125"/>
    <mergeCell ref="AJ123:AM123"/>
    <mergeCell ref="E124:L124"/>
    <mergeCell ref="M124:Q124"/>
    <mergeCell ref="R124:S124"/>
    <mergeCell ref="T124:U124"/>
    <mergeCell ref="V124:W124"/>
    <mergeCell ref="Y124:Z124"/>
    <mergeCell ref="AA124:AC124"/>
    <mergeCell ref="AD124:AE124"/>
    <mergeCell ref="AF124:AI124"/>
    <mergeCell ref="AJ124:AM124"/>
    <mergeCell ref="E123:L123"/>
    <mergeCell ref="M123:Q123"/>
    <mergeCell ref="R123:S123"/>
    <mergeCell ref="T123:U123"/>
    <mergeCell ref="V123:W123"/>
    <mergeCell ref="Y123:Z123"/>
    <mergeCell ref="AA123:AC123"/>
    <mergeCell ref="AD123:AE123"/>
    <mergeCell ref="AF123:AI123"/>
    <mergeCell ref="AJ121:AM121"/>
    <mergeCell ref="E122:L122"/>
    <mergeCell ref="M122:Q122"/>
    <mergeCell ref="R122:S122"/>
    <mergeCell ref="T122:U122"/>
    <mergeCell ref="V122:W122"/>
    <mergeCell ref="Y122:Z122"/>
    <mergeCell ref="AA122:AC122"/>
    <mergeCell ref="AD122:AE122"/>
    <mergeCell ref="AF122:AI122"/>
    <mergeCell ref="AJ122:AM122"/>
    <mergeCell ref="E121:L121"/>
    <mergeCell ref="M121:Q121"/>
    <mergeCell ref="R121:S121"/>
    <mergeCell ref="T121:U121"/>
    <mergeCell ref="V121:W121"/>
    <mergeCell ref="Y121:Z121"/>
    <mergeCell ref="AA121:AC121"/>
    <mergeCell ref="AD121:AE121"/>
    <mergeCell ref="AF121:AI121"/>
    <mergeCell ref="AJ119:AM119"/>
    <mergeCell ref="E120:L120"/>
    <mergeCell ref="M120:Q120"/>
    <mergeCell ref="R120:S120"/>
    <mergeCell ref="T120:U120"/>
    <mergeCell ref="V120:W120"/>
    <mergeCell ref="Y120:Z120"/>
    <mergeCell ref="AA120:AC120"/>
    <mergeCell ref="AD120:AE120"/>
    <mergeCell ref="AF120:AI120"/>
    <mergeCell ref="AJ120:AM120"/>
    <mergeCell ref="E119:L119"/>
    <mergeCell ref="M119:Q119"/>
    <mergeCell ref="R119:S119"/>
    <mergeCell ref="T119:U119"/>
    <mergeCell ref="V119:W119"/>
    <mergeCell ref="Y119:Z119"/>
    <mergeCell ref="AA119:AC119"/>
    <mergeCell ref="AD119:AE119"/>
    <mergeCell ref="AF119:AI119"/>
    <mergeCell ref="AJ117:AM117"/>
    <mergeCell ref="E118:L118"/>
    <mergeCell ref="M118:Q118"/>
    <mergeCell ref="R118:S118"/>
    <mergeCell ref="T118:U118"/>
    <mergeCell ref="V118:W118"/>
    <mergeCell ref="Y118:Z118"/>
    <mergeCell ref="AA118:AC118"/>
    <mergeCell ref="AD118:AE118"/>
    <mergeCell ref="AF118:AI118"/>
    <mergeCell ref="AJ118:AM118"/>
    <mergeCell ref="E117:L117"/>
    <mergeCell ref="M117:Q117"/>
    <mergeCell ref="R117:S117"/>
    <mergeCell ref="T117:U117"/>
    <mergeCell ref="V117:W117"/>
    <mergeCell ref="Y117:Z117"/>
    <mergeCell ref="AA117:AC117"/>
    <mergeCell ref="AD117:AE117"/>
    <mergeCell ref="AF117:AI117"/>
    <mergeCell ref="AJ115:AM115"/>
    <mergeCell ref="E116:L116"/>
    <mergeCell ref="M116:Q116"/>
    <mergeCell ref="R116:S116"/>
    <mergeCell ref="T116:U116"/>
    <mergeCell ref="V116:W116"/>
    <mergeCell ref="Y116:Z116"/>
    <mergeCell ref="AA116:AC116"/>
    <mergeCell ref="AD116:AE116"/>
    <mergeCell ref="AF116:AI116"/>
    <mergeCell ref="AJ116:AM116"/>
    <mergeCell ref="E115:L115"/>
    <mergeCell ref="M115:Q115"/>
    <mergeCell ref="R115:S115"/>
    <mergeCell ref="T115:U115"/>
    <mergeCell ref="V115:W115"/>
    <mergeCell ref="Y115:Z115"/>
    <mergeCell ref="AA115:AC115"/>
    <mergeCell ref="AD115:AE115"/>
    <mergeCell ref="AF115:AI115"/>
    <mergeCell ref="AJ113:AM113"/>
    <mergeCell ref="E114:L114"/>
    <mergeCell ref="M114:Q114"/>
    <mergeCell ref="R114:S114"/>
    <mergeCell ref="T114:U114"/>
    <mergeCell ref="V114:W114"/>
    <mergeCell ref="Y114:Z114"/>
    <mergeCell ref="AA114:AC114"/>
    <mergeCell ref="AD114:AE114"/>
    <mergeCell ref="AF114:AI114"/>
    <mergeCell ref="AJ114:AM114"/>
    <mergeCell ref="E113:L113"/>
    <mergeCell ref="M113:Q113"/>
    <mergeCell ref="R113:S113"/>
    <mergeCell ref="T113:U113"/>
    <mergeCell ref="V113:W113"/>
    <mergeCell ref="Y113:Z113"/>
    <mergeCell ref="AA113:AC113"/>
    <mergeCell ref="AD113:AE113"/>
    <mergeCell ref="AF113:AI113"/>
    <mergeCell ref="AJ111:AM111"/>
    <mergeCell ref="E112:L112"/>
    <mergeCell ref="M112:Q112"/>
    <mergeCell ref="R112:S112"/>
    <mergeCell ref="T112:U112"/>
    <mergeCell ref="V112:W112"/>
    <mergeCell ref="Y112:Z112"/>
    <mergeCell ref="AA112:AC112"/>
    <mergeCell ref="AD112:AE112"/>
    <mergeCell ref="AF112:AI112"/>
    <mergeCell ref="AJ112:AM112"/>
    <mergeCell ref="E111:L111"/>
    <mergeCell ref="M111:Q111"/>
    <mergeCell ref="R111:S111"/>
    <mergeCell ref="T111:U111"/>
    <mergeCell ref="V111:W111"/>
    <mergeCell ref="Y111:Z111"/>
    <mergeCell ref="AA111:AC111"/>
    <mergeCell ref="AD111:AE111"/>
    <mergeCell ref="AF111:AI111"/>
    <mergeCell ref="T108:U108"/>
    <mergeCell ref="V108:W108"/>
    <mergeCell ref="Y108:Z108"/>
    <mergeCell ref="AA108:AC108"/>
    <mergeCell ref="AD108:AE108"/>
    <mergeCell ref="AF108:AI108"/>
    <mergeCell ref="AJ108:AM108"/>
    <mergeCell ref="E110:L110"/>
    <mergeCell ref="M110:Q110"/>
    <mergeCell ref="R110:S110"/>
    <mergeCell ref="T110:U110"/>
    <mergeCell ref="V110:W110"/>
    <mergeCell ref="Y110:Z110"/>
    <mergeCell ref="AA110:AC110"/>
    <mergeCell ref="AD110:AE110"/>
    <mergeCell ref="AF110:AI110"/>
    <mergeCell ref="AJ110:AM110"/>
    <mergeCell ref="AJ109:AM109"/>
    <mergeCell ref="E108:L108"/>
    <mergeCell ref="M108:Q108"/>
    <mergeCell ref="R108:S108"/>
    <mergeCell ref="E109:L109"/>
    <mergeCell ref="M109:Q109"/>
    <mergeCell ref="R109:S109"/>
    <mergeCell ref="AJ105:AM105"/>
    <mergeCell ref="E106:L106"/>
    <mergeCell ref="M106:Q106"/>
    <mergeCell ref="R106:S106"/>
    <mergeCell ref="T106:U106"/>
    <mergeCell ref="V106:W106"/>
    <mergeCell ref="Y106:Z106"/>
    <mergeCell ref="AA106:AC106"/>
    <mergeCell ref="AD106:AE106"/>
    <mergeCell ref="AF106:AI106"/>
    <mergeCell ref="AJ106:AM106"/>
    <mergeCell ref="E105:L105"/>
    <mergeCell ref="M105:Q105"/>
    <mergeCell ref="R105:S105"/>
    <mergeCell ref="T105:U105"/>
    <mergeCell ref="V105:W105"/>
    <mergeCell ref="Y105:Z105"/>
    <mergeCell ref="AA105:AC105"/>
    <mergeCell ref="AD105:AE105"/>
    <mergeCell ref="AF105:AI105"/>
    <mergeCell ref="T109:U109"/>
    <mergeCell ref="V109:W109"/>
    <mergeCell ref="Y109:Z109"/>
    <mergeCell ref="AA109:AC109"/>
    <mergeCell ref="AD109:AE109"/>
    <mergeCell ref="AF109:AI109"/>
    <mergeCell ref="AJ104:AM104"/>
    <mergeCell ref="E107:L107"/>
    <mergeCell ref="M107:Q107"/>
    <mergeCell ref="R107:S107"/>
    <mergeCell ref="T107:U107"/>
    <mergeCell ref="V107:W107"/>
    <mergeCell ref="Y107:Z107"/>
    <mergeCell ref="AA107:AC107"/>
    <mergeCell ref="AD107:AE107"/>
    <mergeCell ref="AF107:AI107"/>
    <mergeCell ref="AJ107:AM107"/>
    <mergeCell ref="E104:L104"/>
    <mergeCell ref="M104:Q104"/>
    <mergeCell ref="R104:S104"/>
    <mergeCell ref="T104:U104"/>
    <mergeCell ref="V104:W104"/>
    <mergeCell ref="Y104:Z104"/>
    <mergeCell ref="AA104:AC104"/>
    <mergeCell ref="AD104:AE104"/>
    <mergeCell ref="AF104:AI104"/>
    <mergeCell ref="E103:L103"/>
    <mergeCell ref="M103:Q103"/>
    <mergeCell ref="R103:S103"/>
    <mergeCell ref="T103:U103"/>
    <mergeCell ref="V103:W103"/>
    <mergeCell ref="Y103:Z103"/>
    <mergeCell ref="AA103:AC103"/>
    <mergeCell ref="AD103:AE103"/>
    <mergeCell ref="AF103:AI103"/>
    <mergeCell ref="AJ103:AM103"/>
    <mergeCell ref="E42:AM43"/>
    <mergeCell ref="V2:AM3"/>
    <mergeCell ref="V4:Z6"/>
    <mergeCell ref="AA4:AH6"/>
    <mergeCell ref="AI4:AM6"/>
    <mergeCell ref="I54:AM55"/>
    <mergeCell ref="E15:AM19"/>
    <mergeCell ref="E20:AM20"/>
    <mergeCell ref="E10:J10"/>
    <mergeCell ref="K10:AA10"/>
    <mergeCell ref="AC10:AI10"/>
    <mergeCell ref="AJ10:AM10"/>
    <mergeCell ref="E39:AM41"/>
    <mergeCell ref="E37:AM38"/>
    <mergeCell ref="D8:E8"/>
    <mergeCell ref="F8:AM8"/>
    <mergeCell ref="E9:J9"/>
    <mergeCell ref="K9:AM9"/>
    <mergeCell ref="Z52:AB52"/>
    <mergeCell ref="AC52:AE52"/>
    <mergeCell ref="AF52:AH52"/>
    <mergeCell ref="Z50:AB50"/>
    <mergeCell ref="AC50:AE50"/>
    <mergeCell ref="AF50:AH50"/>
    <mergeCell ref="AJ102:AM102"/>
    <mergeCell ref="E102:L102"/>
    <mergeCell ref="M102:Q102"/>
    <mergeCell ref="R102:S102"/>
    <mergeCell ref="T102:U102"/>
    <mergeCell ref="V102:W102"/>
    <mergeCell ref="Y102:Z102"/>
    <mergeCell ref="AA102:AC102"/>
    <mergeCell ref="AD102:AE102"/>
    <mergeCell ref="AF102:AI102"/>
    <mergeCell ref="AJ100:AM100"/>
    <mergeCell ref="E101:L101"/>
    <mergeCell ref="M101:Q101"/>
    <mergeCell ref="R101:S101"/>
    <mergeCell ref="T101:U101"/>
    <mergeCell ref="V101:W101"/>
    <mergeCell ref="Y101:Z101"/>
    <mergeCell ref="AD101:AE101"/>
    <mergeCell ref="AF101:AI101"/>
    <mergeCell ref="AJ101:AM101"/>
    <mergeCell ref="E100:L100"/>
    <mergeCell ref="M100:Q100"/>
    <mergeCell ref="R100:S100"/>
    <mergeCell ref="AA100:AC100"/>
    <mergeCell ref="AD100:AE100"/>
    <mergeCell ref="AF100:AI100"/>
    <mergeCell ref="AJ98:AM98"/>
    <mergeCell ref="E99:L99"/>
    <mergeCell ref="M99:Q99"/>
    <mergeCell ref="R99:S99"/>
    <mergeCell ref="T99:U99"/>
    <mergeCell ref="V99:W99"/>
    <mergeCell ref="Y99:Z99"/>
    <mergeCell ref="AA99:AC99"/>
    <mergeCell ref="AD99:AE99"/>
    <mergeCell ref="AF99:AI99"/>
    <mergeCell ref="AJ99:AM99"/>
    <mergeCell ref="E98:L98"/>
    <mergeCell ref="M98:Q98"/>
    <mergeCell ref="R98:S98"/>
    <mergeCell ref="T98:U98"/>
    <mergeCell ref="V98:W98"/>
    <mergeCell ref="Y98:Z98"/>
    <mergeCell ref="AA98:AC98"/>
    <mergeCell ref="AD98:AE98"/>
    <mergeCell ref="AF98:AI98"/>
    <mergeCell ref="AJ96:AM96"/>
    <mergeCell ref="E97:L97"/>
    <mergeCell ref="M97:Q97"/>
    <mergeCell ref="R97:S97"/>
    <mergeCell ref="T97:U97"/>
    <mergeCell ref="V97:W97"/>
    <mergeCell ref="Y97:Z97"/>
    <mergeCell ref="AA97:AC97"/>
    <mergeCell ref="AD97:AE97"/>
    <mergeCell ref="AF97:AI97"/>
    <mergeCell ref="AJ97:AM97"/>
    <mergeCell ref="E96:L96"/>
    <mergeCell ref="M96:Q96"/>
    <mergeCell ref="R96:S96"/>
    <mergeCell ref="T96:U96"/>
    <mergeCell ref="V96:W96"/>
    <mergeCell ref="Y96:Z96"/>
    <mergeCell ref="AA96:AC96"/>
    <mergeCell ref="AD96:AE96"/>
    <mergeCell ref="AF96:AI96"/>
    <mergeCell ref="AJ94:AM94"/>
    <mergeCell ref="E95:L95"/>
    <mergeCell ref="M95:Q95"/>
    <mergeCell ref="R95:S95"/>
    <mergeCell ref="T95:U95"/>
    <mergeCell ref="V95:W95"/>
    <mergeCell ref="Y95:Z95"/>
    <mergeCell ref="AA95:AC95"/>
    <mergeCell ref="AD95:AE95"/>
    <mergeCell ref="AF95:AI95"/>
    <mergeCell ref="AJ95:AM95"/>
    <mergeCell ref="E94:L94"/>
    <mergeCell ref="M94:Q94"/>
    <mergeCell ref="R94:S94"/>
    <mergeCell ref="T94:U94"/>
    <mergeCell ref="V94:W94"/>
    <mergeCell ref="Y94:Z94"/>
    <mergeCell ref="AA94:AC94"/>
    <mergeCell ref="AD94:AE94"/>
    <mergeCell ref="AF94:AI94"/>
    <mergeCell ref="AJ92:AM92"/>
    <mergeCell ref="E93:L93"/>
    <mergeCell ref="M93:Q93"/>
    <mergeCell ref="R93:S93"/>
    <mergeCell ref="T93:U93"/>
    <mergeCell ref="V93:W93"/>
    <mergeCell ref="Y93:Z93"/>
    <mergeCell ref="AA93:AC93"/>
    <mergeCell ref="AD93:AE93"/>
    <mergeCell ref="AF93:AI93"/>
    <mergeCell ref="AJ93:AM93"/>
    <mergeCell ref="E92:L92"/>
    <mergeCell ref="M92:Q92"/>
    <mergeCell ref="R92:S92"/>
    <mergeCell ref="T92:U92"/>
    <mergeCell ref="V92:W92"/>
    <mergeCell ref="Y92:Z92"/>
    <mergeCell ref="AA92:AC92"/>
    <mergeCell ref="AD92:AE92"/>
    <mergeCell ref="AF92:AI92"/>
    <mergeCell ref="AJ90:AM90"/>
    <mergeCell ref="E91:L91"/>
    <mergeCell ref="M91:Q91"/>
    <mergeCell ref="R91:S91"/>
    <mergeCell ref="T91:U91"/>
    <mergeCell ref="V91:W91"/>
    <mergeCell ref="Y91:Z91"/>
    <mergeCell ref="AA91:AC91"/>
    <mergeCell ref="AD91:AE91"/>
    <mergeCell ref="AF91:AI91"/>
    <mergeCell ref="AJ91:AM91"/>
    <mergeCell ref="E90:L90"/>
    <mergeCell ref="M90:Q90"/>
    <mergeCell ref="R90:S90"/>
    <mergeCell ref="T90:U90"/>
    <mergeCell ref="V90:W90"/>
    <mergeCell ref="Y90:Z90"/>
    <mergeCell ref="AA90:AC90"/>
    <mergeCell ref="AD90:AE90"/>
    <mergeCell ref="AF90:AI90"/>
    <mergeCell ref="AJ88:AM88"/>
    <mergeCell ref="E89:L89"/>
    <mergeCell ref="M89:Q89"/>
    <mergeCell ref="R89:S89"/>
    <mergeCell ref="T89:U89"/>
    <mergeCell ref="V89:W89"/>
    <mergeCell ref="Y89:Z89"/>
    <mergeCell ref="AA89:AC89"/>
    <mergeCell ref="AD89:AE89"/>
    <mergeCell ref="AF89:AI89"/>
    <mergeCell ref="AJ89:AM89"/>
    <mergeCell ref="E88:L88"/>
    <mergeCell ref="M88:Q88"/>
    <mergeCell ref="R88:S88"/>
    <mergeCell ref="T88:U88"/>
    <mergeCell ref="V88:W88"/>
    <mergeCell ref="Y88:Z88"/>
    <mergeCell ref="AA88:AC88"/>
    <mergeCell ref="AD88:AE88"/>
    <mergeCell ref="AF88:AI88"/>
    <mergeCell ref="AJ86:AM86"/>
    <mergeCell ref="E87:L87"/>
    <mergeCell ref="M87:Q87"/>
    <mergeCell ref="R87:S87"/>
    <mergeCell ref="T87:U87"/>
    <mergeCell ref="V87:W87"/>
    <mergeCell ref="Y87:Z87"/>
    <mergeCell ref="AA87:AC87"/>
    <mergeCell ref="AD87:AE87"/>
    <mergeCell ref="AF87:AI87"/>
    <mergeCell ref="AJ87:AM87"/>
    <mergeCell ref="E86:L86"/>
    <mergeCell ref="M86:Q86"/>
    <mergeCell ref="R86:S86"/>
    <mergeCell ref="T86:U86"/>
    <mergeCell ref="V86:W86"/>
    <mergeCell ref="Y86:Z86"/>
    <mergeCell ref="AA86:AC86"/>
    <mergeCell ref="AD86:AE86"/>
    <mergeCell ref="AF86:AI86"/>
    <mergeCell ref="AJ84:AM84"/>
    <mergeCell ref="E85:L85"/>
    <mergeCell ref="M85:Q85"/>
    <mergeCell ref="R85:S85"/>
    <mergeCell ref="T85:U85"/>
    <mergeCell ref="V85:W85"/>
    <mergeCell ref="Y85:Z85"/>
    <mergeCell ref="AA85:AC85"/>
    <mergeCell ref="AD85:AE85"/>
    <mergeCell ref="AF85:AI85"/>
    <mergeCell ref="AJ85:AM85"/>
    <mergeCell ref="E84:L84"/>
    <mergeCell ref="M84:Q84"/>
    <mergeCell ref="R84:S84"/>
    <mergeCell ref="T84:U84"/>
    <mergeCell ref="V84:W84"/>
    <mergeCell ref="Y84:Z84"/>
    <mergeCell ref="AA84:AC84"/>
    <mergeCell ref="AD84:AE84"/>
    <mergeCell ref="AF84:AI84"/>
    <mergeCell ref="AJ82:AM82"/>
    <mergeCell ref="E83:L83"/>
    <mergeCell ref="M83:Q83"/>
    <mergeCell ref="R83:S83"/>
    <mergeCell ref="T83:U83"/>
    <mergeCell ref="V83:W83"/>
    <mergeCell ref="Y83:Z83"/>
    <mergeCell ref="AA83:AC83"/>
    <mergeCell ref="AD83:AE83"/>
    <mergeCell ref="AF83:AI83"/>
    <mergeCell ref="AJ83:AM83"/>
    <mergeCell ref="E82:L82"/>
    <mergeCell ref="M82:Q82"/>
    <mergeCell ref="R82:S82"/>
    <mergeCell ref="T82:U82"/>
    <mergeCell ref="V82:W82"/>
    <mergeCell ref="Y82:Z82"/>
    <mergeCell ref="AA82:AC82"/>
    <mergeCell ref="AD82:AE82"/>
    <mergeCell ref="AF82:AI82"/>
    <mergeCell ref="AJ80:AM80"/>
    <mergeCell ref="E81:L81"/>
    <mergeCell ref="M81:Q81"/>
    <mergeCell ref="R81:S81"/>
    <mergeCell ref="T81:U81"/>
    <mergeCell ref="V81:W81"/>
    <mergeCell ref="Y81:Z81"/>
    <mergeCell ref="AA81:AC81"/>
    <mergeCell ref="AD81:AE81"/>
    <mergeCell ref="AF81:AI81"/>
    <mergeCell ref="AJ81:AM81"/>
    <mergeCell ref="E80:L80"/>
    <mergeCell ref="M80:Q80"/>
    <mergeCell ref="R80:S80"/>
    <mergeCell ref="T80:U80"/>
    <mergeCell ref="V80:W80"/>
    <mergeCell ref="Y80:Z80"/>
    <mergeCell ref="AA80:AC80"/>
    <mergeCell ref="AD80:AE80"/>
    <mergeCell ref="AF80:AI80"/>
    <mergeCell ref="AJ78:AM78"/>
    <mergeCell ref="E79:L79"/>
    <mergeCell ref="M79:Q79"/>
    <mergeCell ref="R79:S79"/>
    <mergeCell ref="T79:U79"/>
    <mergeCell ref="V79:W79"/>
    <mergeCell ref="Y79:Z79"/>
    <mergeCell ref="AA79:AC79"/>
    <mergeCell ref="AD79:AE79"/>
    <mergeCell ref="AF79:AI79"/>
    <mergeCell ref="AJ79:AM79"/>
    <mergeCell ref="E78:L78"/>
    <mergeCell ref="M78:Q78"/>
    <mergeCell ref="R78:S78"/>
    <mergeCell ref="T78:U78"/>
    <mergeCell ref="V78:W78"/>
    <mergeCell ref="Y78:Z78"/>
    <mergeCell ref="AA78:AC78"/>
    <mergeCell ref="AD78:AE78"/>
    <mergeCell ref="AF78:AI78"/>
    <mergeCell ref="E77:L77"/>
    <mergeCell ref="M77:Q77"/>
    <mergeCell ref="R77:S77"/>
    <mergeCell ref="T77:U77"/>
    <mergeCell ref="V77:W77"/>
    <mergeCell ref="Y77:Z77"/>
    <mergeCell ref="AA77:AC77"/>
    <mergeCell ref="AD77:AE77"/>
    <mergeCell ref="AF77:AI77"/>
    <mergeCell ref="AJ77:AM77"/>
    <mergeCell ref="T73:U73"/>
    <mergeCell ref="Y73:Z73"/>
    <mergeCell ref="AA73:AC73"/>
    <mergeCell ref="AD73:AE73"/>
    <mergeCell ref="AL57:AM57"/>
    <mergeCell ref="R59:S59"/>
    <mergeCell ref="E57:AK57"/>
    <mergeCell ref="M65:Q65"/>
    <mergeCell ref="R65:S65"/>
    <mergeCell ref="E66:L66"/>
    <mergeCell ref="M66:Q66"/>
    <mergeCell ref="E75:L75"/>
    <mergeCell ref="M75:Q75"/>
    <mergeCell ref="R75:S75"/>
    <mergeCell ref="T75:U75"/>
    <mergeCell ref="Y75:Z75"/>
    <mergeCell ref="AA75:AC75"/>
    <mergeCell ref="AD75:AE75"/>
    <mergeCell ref="T74:U74"/>
    <mergeCell ref="E70:L70"/>
    <mergeCell ref="M70:Q70"/>
    <mergeCell ref="R70:S70"/>
    <mergeCell ref="T70:U70"/>
    <mergeCell ref="E152:M152"/>
    <mergeCell ref="E153:M153"/>
    <mergeCell ref="D154:M154"/>
    <mergeCell ref="D147:M150"/>
    <mergeCell ref="AR62:AR63"/>
    <mergeCell ref="B59:B63"/>
    <mergeCell ref="C59:C63"/>
    <mergeCell ref="Z147:Z150"/>
    <mergeCell ref="AA147:AB150"/>
    <mergeCell ref="AA151:AB151"/>
    <mergeCell ref="E151:M151"/>
    <mergeCell ref="AD65:AE65"/>
    <mergeCell ref="AJ70:AM70"/>
    <mergeCell ref="AJ67:AM67"/>
    <mergeCell ref="AJ68:AM68"/>
    <mergeCell ref="AJ69:AM69"/>
    <mergeCell ref="AD67:AE67"/>
    <mergeCell ref="AD68:AE68"/>
    <mergeCell ref="AF74:AI74"/>
    <mergeCell ref="AF75:AI75"/>
    <mergeCell ref="AF76:AI76"/>
    <mergeCell ref="AF143:AI143"/>
    <mergeCell ref="AF144:AI144"/>
    <mergeCell ref="AD69:AE69"/>
    <mergeCell ref="AQ62:AQ63"/>
    <mergeCell ref="AP62:AP63"/>
    <mergeCell ref="AJ65:AM65"/>
    <mergeCell ref="AJ66:AM66"/>
    <mergeCell ref="AJ60:AM63"/>
    <mergeCell ref="AD66:AE66"/>
    <mergeCell ref="T59:U59"/>
    <mergeCell ref="AA59:AC59"/>
    <mergeCell ref="V59:W59"/>
    <mergeCell ref="V60:W63"/>
    <mergeCell ref="V64:W64"/>
    <mergeCell ref="V65:W65"/>
    <mergeCell ref="T65:U65"/>
    <mergeCell ref="T66:U66"/>
    <mergeCell ref="X59:Z59"/>
    <mergeCell ref="AO62:AO63"/>
    <mergeCell ref="AA65:AC65"/>
    <mergeCell ref="AF60:AI63"/>
    <mergeCell ref="AF64:AI64"/>
    <mergeCell ref="AF65:AI65"/>
    <mergeCell ref="AF66:AI66"/>
    <mergeCell ref="R76:S76"/>
    <mergeCell ref="T76:U76"/>
    <mergeCell ref="T143:U143"/>
    <mergeCell ref="M143:Q143"/>
    <mergeCell ref="Y143:Z143"/>
    <mergeCell ref="AA143:AC143"/>
    <mergeCell ref="Y76:Z76"/>
    <mergeCell ref="R66:S66"/>
    <mergeCell ref="Y74:Z74"/>
    <mergeCell ref="AA74:AC74"/>
    <mergeCell ref="M68:Q68"/>
    <mergeCell ref="R68:S68"/>
    <mergeCell ref="T68:U68"/>
    <mergeCell ref="Y68:Z68"/>
    <mergeCell ref="V67:W67"/>
    <mergeCell ref="V68:W68"/>
    <mergeCell ref="V69:W69"/>
    <mergeCell ref="M74:Q74"/>
    <mergeCell ref="R74:S74"/>
    <mergeCell ref="R67:S67"/>
    <mergeCell ref="AA101:AC101"/>
    <mergeCell ref="T100:U100"/>
    <mergeCell ref="V100:W100"/>
    <mergeCell ref="Y100:Z100"/>
    <mergeCell ref="AJ143:AM143"/>
    <mergeCell ref="D146:E146"/>
    <mergeCell ref="F146:AM146"/>
    <mergeCell ref="O147:P150"/>
    <mergeCell ref="Q147:R150"/>
    <mergeCell ref="W147:W150"/>
    <mergeCell ref="X147:Y150"/>
    <mergeCell ref="AC147:AE150"/>
    <mergeCell ref="AD144:AE144"/>
    <mergeCell ref="R144:S144"/>
    <mergeCell ref="V144:W144"/>
    <mergeCell ref="AJ144:AM144"/>
    <mergeCell ref="AD143:AE143"/>
    <mergeCell ref="V143:W143"/>
    <mergeCell ref="R143:S143"/>
    <mergeCell ref="AF67:AI67"/>
    <mergeCell ref="AF68:AI68"/>
    <mergeCell ref="AF69:AI69"/>
    <mergeCell ref="AD71:AE71"/>
    <mergeCell ref="AJ76:AM76"/>
    <mergeCell ref="AD72:AE72"/>
    <mergeCell ref="AJ71:AM71"/>
    <mergeCell ref="AJ72:AM72"/>
    <mergeCell ref="V71:W71"/>
    <mergeCell ref="V72:W72"/>
    <mergeCell ref="V73:W73"/>
    <mergeCell ref="AF70:AI70"/>
    <mergeCell ref="AF71:AI71"/>
    <mergeCell ref="AF72:AI72"/>
    <mergeCell ref="AF73:AI73"/>
    <mergeCell ref="Y71:Z71"/>
    <mergeCell ref="AA71:AC71"/>
    <mergeCell ref="AD70:AE70"/>
    <mergeCell ref="V70:W70"/>
    <mergeCell ref="V76:W76"/>
    <mergeCell ref="AD74:AE74"/>
    <mergeCell ref="E69:L69"/>
    <mergeCell ref="M69:Q69"/>
    <mergeCell ref="R69:S69"/>
    <mergeCell ref="E67:L67"/>
    <mergeCell ref="M67:Q67"/>
    <mergeCell ref="E71:L71"/>
    <mergeCell ref="M71:Q71"/>
    <mergeCell ref="R71:S71"/>
    <mergeCell ref="E73:L73"/>
    <mergeCell ref="M73:Q73"/>
    <mergeCell ref="R73:S73"/>
    <mergeCell ref="E68:L68"/>
    <mergeCell ref="E64:L64"/>
    <mergeCell ref="M64:Q64"/>
    <mergeCell ref="R64:S64"/>
    <mergeCell ref="F12:AM12"/>
    <mergeCell ref="AD59:AE59"/>
    <mergeCell ref="AD60:AE63"/>
    <mergeCell ref="AD64:AE64"/>
    <mergeCell ref="AF59:AM59"/>
    <mergeCell ref="AJ64:AM64"/>
    <mergeCell ref="D12:E12"/>
    <mergeCell ref="D60:D63"/>
    <mergeCell ref="E60:L63"/>
    <mergeCell ref="M60:Q63"/>
    <mergeCell ref="E21:AM21"/>
    <mergeCell ref="E22:AM22"/>
    <mergeCell ref="E23:AM23"/>
    <mergeCell ref="E24:AM25"/>
    <mergeCell ref="E26:AM30"/>
    <mergeCell ref="E31:AM35"/>
    <mergeCell ref="E36:AM36"/>
    <mergeCell ref="J50:Y50"/>
    <mergeCell ref="J51:Y51"/>
    <mergeCell ref="Z45:AB45"/>
    <mergeCell ref="AF45:AH45"/>
    <mergeCell ref="AJ152:AM152"/>
    <mergeCell ref="T69:U69"/>
    <mergeCell ref="Y69:Z69"/>
    <mergeCell ref="AA69:AC69"/>
    <mergeCell ref="T67:U67"/>
    <mergeCell ref="Y67:Z67"/>
    <mergeCell ref="AA67:AC67"/>
    <mergeCell ref="T71:U71"/>
    <mergeCell ref="AA68:AC68"/>
    <mergeCell ref="T144:U144"/>
    <mergeCell ref="Y144:Z144"/>
    <mergeCell ref="AA144:AC144"/>
    <mergeCell ref="Y70:Z70"/>
    <mergeCell ref="AA70:AC70"/>
    <mergeCell ref="AJ74:AM74"/>
    <mergeCell ref="AJ75:AM75"/>
    <mergeCell ref="V74:W74"/>
    <mergeCell ref="V75:W75"/>
    <mergeCell ref="AD76:AE76"/>
    <mergeCell ref="AA76:AC76"/>
    <mergeCell ref="T72:U72"/>
    <mergeCell ref="Y72:Z72"/>
    <mergeCell ref="AA72:AC72"/>
    <mergeCell ref="AJ73:AM73"/>
    <mergeCell ref="O151:P151"/>
    <mergeCell ref="Q151:R151"/>
    <mergeCell ref="X151:Y151"/>
    <mergeCell ref="AC151:AE151"/>
    <mergeCell ref="AA60:AC63"/>
    <mergeCell ref="T64:U64"/>
    <mergeCell ref="Y64:Z64"/>
    <mergeCell ref="AA64:AC64"/>
    <mergeCell ref="E65:L65"/>
    <mergeCell ref="Y66:Z66"/>
    <mergeCell ref="AA66:AC66"/>
    <mergeCell ref="V66:W66"/>
    <mergeCell ref="E143:L143"/>
    <mergeCell ref="E76:L76"/>
    <mergeCell ref="M76:Q76"/>
    <mergeCell ref="R60:S63"/>
    <mergeCell ref="T60:U63"/>
    <mergeCell ref="X60:X63"/>
    <mergeCell ref="Y60:Z63"/>
    <mergeCell ref="Y65:Z65"/>
    <mergeCell ref="E72:L72"/>
    <mergeCell ref="M72:Q72"/>
    <mergeCell ref="R72:S72"/>
    <mergeCell ref="E74:L74"/>
    <mergeCell ref="AF154:AI154"/>
    <mergeCell ref="O152:P152"/>
    <mergeCell ref="Q152:R152"/>
    <mergeCell ref="X152:Y152"/>
    <mergeCell ref="AC152:AE152"/>
    <mergeCell ref="O153:P153"/>
    <mergeCell ref="Q153:R153"/>
    <mergeCell ref="X153:Y153"/>
    <mergeCell ref="AC153:AE153"/>
    <mergeCell ref="AC48:AE48"/>
    <mergeCell ref="AF48:AH48"/>
    <mergeCell ref="Z49:AB49"/>
    <mergeCell ref="AJ154:AM154"/>
    <mergeCell ref="N147:N150"/>
    <mergeCell ref="S147:V150"/>
    <mergeCell ref="S151:V151"/>
    <mergeCell ref="S152:V152"/>
    <mergeCell ref="S153:V153"/>
    <mergeCell ref="AF152:AI152"/>
    <mergeCell ref="AF153:AI153"/>
    <mergeCell ref="AF147:AI150"/>
    <mergeCell ref="AJ147:AM150"/>
    <mergeCell ref="AF151:AI151"/>
    <mergeCell ref="AJ151:AM151"/>
    <mergeCell ref="AJ153:AM153"/>
    <mergeCell ref="O154:P154"/>
    <mergeCell ref="Q154:R154"/>
    <mergeCell ref="S154:V154"/>
    <mergeCell ref="X154:Y154"/>
    <mergeCell ref="AC154:AE154"/>
    <mergeCell ref="AA152:AB152"/>
    <mergeCell ref="AA153:AB153"/>
    <mergeCell ref="AA154:AB154"/>
    <mergeCell ref="AC49:AE49"/>
    <mergeCell ref="AF49:AH49"/>
    <mergeCell ref="AC45:AE45"/>
    <mergeCell ref="Z51:AB51"/>
    <mergeCell ref="AC51:AE51"/>
    <mergeCell ref="AF51:AH51"/>
    <mergeCell ref="E59:L59"/>
    <mergeCell ref="M59:Q59"/>
    <mergeCell ref="AF44:AH44"/>
    <mergeCell ref="AC44:AE44"/>
    <mergeCell ref="Z44:AB44"/>
    <mergeCell ref="J45:Y45"/>
    <mergeCell ref="I44:Y44"/>
    <mergeCell ref="J46:Y46"/>
    <mergeCell ref="J47:Y47"/>
    <mergeCell ref="J48:Y48"/>
    <mergeCell ref="J49:Y49"/>
    <mergeCell ref="Z46:AB46"/>
    <mergeCell ref="AC46:AE46"/>
    <mergeCell ref="AF46:AH46"/>
    <mergeCell ref="Z47:AB47"/>
    <mergeCell ref="AC47:AE47"/>
    <mergeCell ref="AF47:AH47"/>
    <mergeCell ref="Z48:AB48"/>
  </mergeCells>
  <phoneticPr fontId="13" type="noConversion"/>
  <dataValidations xWindow="1197" yWindow="711" count="3">
    <dataValidation operator="equal" allowBlank="1" showErrorMessage="1" sqref="N56 N11:N14" xr:uid="{988D1EA5-1D6A-4917-9140-8A691B98039A}">
      <formula1>0</formula1>
      <formula2>0</formula2>
    </dataValidation>
    <dataValidation type="list" allowBlank="1" showInputMessage="1" showErrorMessage="1" errorTitle="El contenido no es válido" error="Seleccionar una de las opciones del desplegable" prompt="Seleccionar una de las opciones del desplegable" sqref="AL57:AM57" xr:uid="{B5DDE869-4E36-4BB0-B003-474584980EA6}">
      <formula1>"SI, NO"</formula1>
    </dataValidation>
    <dataValidation type="list" allowBlank="1" showInputMessage="1" showErrorMessage="1" sqref="AD64:AE143" xr:uid="{B12C5335-B33E-4CE4-B1E5-58177AF87A67}">
      <formula1>"R1,R2,R3"</formula1>
    </dataValidation>
  </dataValidations>
  <printOptions horizontalCentered="1"/>
  <pageMargins left="0.27559055118110237" right="0.27559055118110237" top="0.39370078740157483" bottom="0.27559055118110237" header="0.31496062992125984" footer="0.31496062992125984"/>
  <pageSetup paperSize="9" scale="98" fitToHeight="0" orientation="portrait" useFirstPageNumber="1" r:id="rId1"/>
  <rowBreaks count="1" manualBreakCount="1">
    <brk id="5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2ABE6-81D4-4F3B-BAAA-156F587267C3}">
  <sheetPr>
    <tabColor theme="9" tint="0.39997558519241921"/>
    <pageSetUpPr fitToPage="1"/>
  </sheetPr>
  <dimension ref="A1:ALV166"/>
  <sheetViews>
    <sheetView showGridLines="0" topLeftCell="A7" zoomScale="130" zoomScaleNormal="130" zoomScaleSheetLayoutView="120" zoomScalePageLayoutView="80" workbookViewId="0">
      <selection activeCell="K20" sqref="K20:V21"/>
    </sheetView>
  </sheetViews>
  <sheetFormatPr baseColWidth="10" defaultColWidth="9.1796875" defaultRowHeight="12.5" x14ac:dyDescent="0.25"/>
  <cols>
    <col min="1" max="1" width="0.7265625" style="1" customWidth="1"/>
    <col min="2" max="37" width="2.81640625" style="1" customWidth="1"/>
    <col min="38" max="38" width="11.7265625" style="1" customWidth="1"/>
    <col min="39" max="39" width="19.453125" style="1" customWidth="1"/>
    <col min="40" max="40" width="11.7265625" style="1" customWidth="1"/>
    <col min="41" max="1010" width="14.453125" style="1" customWidth="1"/>
    <col min="1011" max="1014" width="14.453125" customWidth="1"/>
  </cols>
  <sheetData>
    <row r="1" spans="1:1010" ht="3.75" customHeight="1" x14ac:dyDescent="0.25">
      <c r="A1" s="1">
        <v>5</v>
      </c>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row>
    <row r="2" spans="1:1010" ht="6" customHeight="1" x14ac:dyDescent="0.25">
      <c r="B2" s="168"/>
      <c r="C2" s="169"/>
      <c r="D2" s="169"/>
      <c r="E2" s="169"/>
      <c r="F2" s="169"/>
      <c r="G2" s="169"/>
      <c r="H2" s="169"/>
      <c r="I2" s="169"/>
      <c r="J2" s="169"/>
      <c r="K2" s="169"/>
      <c r="L2" s="169"/>
      <c r="M2" s="169"/>
      <c r="N2" s="169"/>
      <c r="O2" s="169"/>
      <c r="P2" s="169"/>
      <c r="Q2" s="169"/>
      <c r="R2" s="169"/>
      <c r="S2" s="169"/>
      <c r="T2" s="406" t="s">
        <v>3</v>
      </c>
      <c r="U2" s="407"/>
      <c r="V2" s="407"/>
      <c r="W2" s="407"/>
      <c r="X2" s="407"/>
      <c r="Y2" s="407"/>
      <c r="Z2" s="407"/>
      <c r="AA2" s="407"/>
      <c r="AB2" s="407"/>
      <c r="AC2" s="407"/>
      <c r="AD2" s="407"/>
      <c r="AE2" s="407"/>
      <c r="AF2" s="407"/>
      <c r="AG2" s="407"/>
      <c r="AH2" s="407"/>
      <c r="AI2" s="407"/>
      <c r="AJ2" s="407"/>
      <c r="AK2" s="408"/>
      <c r="AL2" s="172"/>
      <c r="AM2" s="167"/>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row>
    <row r="3" spans="1:1010" ht="12.75" customHeight="1" x14ac:dyDescent="0.25">
      <c r="B3" s="10"/>
      <c r="C3" s="6"/>
      <c r="D3" s="6"/>
      <c r="E3" s="6"/>
      <c r="F3" s="6"/>
      <c r="G3" s="173"/>
      <c r="I3" s="6"/>
      <c r="J3" s="6"/>
      <c r="K3" s="6"/>
      <c r="L3" s="6"/>
      <c r="M3" s="6"/>
      <c r="N3" s="6"/>
      <c r="O3" s="6"/>
      <c r="P3" s="6"/>
      <c r="Q3" s="6"/>
      <c r="R3" s="6"/>
      <c r="S3" s="6"/>
      <c r="T3" s="409"/>
      <c r="U3" s="410"/>
      <c r="V3" s="410"/>
      <c r="W3" s="410"/>
      <c r="X3" s="410"/>
      <c r="Y3" s="410"/>
      <c r="Z3" s="410"/>
      <c r="AA3" s="410"/>
      <c r="AB3" s="410"/>
      <c r="AC3" s="410"/>
      <c r="AD3" s="410"/>
      <c r="AE3" s="410"/>
      <c r="AF3" s="410"/>
      <c r="AG3" s="410"/>
      <c r="AH3" s="410"/>
      <c r="AI3" s="410"/>
      <c r="AJ3" s="410"/>
      <c r="AK3" s="411"/>
      <c r="AL3" s="172"/>
      <c r="AM3" s="167"/>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row>
    <row r="4" spans="1:1010" ht="12.75" customHeight="1" x14ac:dyDescent="0.25">
      <c r="B4" s="10"/>
      <c r="C4" s="6"/>
      <c r="D4" s="6"/>
      <c r="E4" s="6"/>
      <c r="F4" s="6"/>
      <c r="G4" s="173"/>
      <c r="I4" s="6"/>
      <c r="J4" s="6"/>
      <c r="K4" s="6"/>
      <c r="L4" s="6"/>
      <c r="M4" s="6"/>
      <c r="N4" s="6"/>
      <c r="O4" s="6"/>
      <c r="P4" s="6"/>
      <c r="Q4" s="6"/>
      <c r="R4" s="6"/>
      <c r="S4" s="6"/>
      <c r="T4" s="412" t="s">
        <v>166</v>
      </c>
      <c r="U4" s="413"/>
      <c r="V4" s="413"/>
      <c r="W4" s="413"/>
      <c r="X4" s="414"/>
      <c r="Y4" s="661" t="s">
        <v>142</v>
      </c>
      <c r="Z4" s="662"/>
      <c r="AA4" s="662"/>
      <c r="AB4" s="662"/>
      <c r="AC4" s="662"/>
      <c r="AD4" s="662"/>
      <c r="AE4" s="662"/>
      <c r="AF4" s="663"/>
      <c r="AG4" s="586" t="s">
        <v>255</v>
      </c>
      <c r="AH4" s="670"/>
      <c r="AI4" s="670"/>
      <c r="AJ4" s="670"/>
      <c r="AK4" s="671"/>
      <c r="AL4" s="172"/>
      <c r="AM4" s="167"/>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row>
    <row r="5" spans="1:1010" ht="12.75" customHeight="1" x14ac:dyDescent="0.25">
      <c r="B5" s="10"/>
      <c r="C5" s="6"/>
      <c r="D5" s="6"/>
      <c r="E5" s="6"/>
      <c r="F5" s="6"/>
      <c r="G5" s="173"/>
      <c r="I5" s="6"/>
      <c r="J5" s="6"/>
      <c r="K5" s="6"/>
      <c r="L5" s="6"/>
      <c r="M5" s="6"/>
      <c r="N5" s="6"/>
      <c r="O5" s="6"/>
      <c r="P5" s="6"/>
      <c r="Q5" s="6"/>
      <c r="R5" s="6"/>
      <c r="S5" s="6"/>
      <c r="T5" s="415"/>
      <c r="U5" s="416"/>
      <c r="V5" s="416"/>
      <c r="W5" s="416"/>
      <c r="X5" s="417"/>
      <c r="Y5" s="664"/>
      <c r="Z5" s="665"/>
      <c r="AA5" s="665"/>
      <c r="AB5" s="665"/>
      <c r="AC5" s="665"/>
      <c r="AD5" s="665"/>
      <c r="AE5" s="665"/>
      <c r="AF5" s="666"/>
      <c r="AG5" s="672"/>
      <c r="AH5" s="673"/>
      <c r="AI5" s="673"/>
      <c r="AJ5" s="673"/>
      <c r="AK5" s="674"/>
      <c r="AL5" s="172"/>
      <c r="AM5" s="167"/>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row>
    <row r="6" spans="1:1010" ht="6" customHeight="1" x14ac:dyDescent="0.25">
      <c r="B6" s="170"/>
      <c r="C6" s="171"/>
      <c r="D6" s="171"/>
      <c r="E6" s="171"/>
      <c r="F6" s="171"/>
      <c r="G6" s="171"/>
      <c r="H6" s="171"/>
      <c r="I6" s="171"/>
      <c r="J6" s="171"/>
      <c r="K6" s="171"/>
      <c r="L6" s="171"/>
      <c r="M6" s="171"/>
      <c r="N6" s="171"/>
      <c r="O6" s="171"/>
      <c r="P6" s="171"/>
      <c r="Q6" s="171"/>
      <c r="R6" s="171"/>
      <c r="S6" s="171"/>
      <c r="T6" s="418"/>
      <c r="U6" s="419"/>
      <c r="V6" s="419"/>
      <c r="W6" s="419"/>
      <c r="X6" s="420"/>
      <c r="Y6" s="667"/>
      <c r="Z6" s="668"/>
      <c r="AA6" s="668"/>
      <c r="AB6" s="668"/>
      <c r="AC6" s="668"/>
      <c r="AD6" s="668"/>
      <c r="AE6" s="668"/>
      <c r="AF6" s="669"/>
      <c r="AG6" s="675"/>
      <c r="AH6" s="676"/>
      <c r="AI6" s="676"/>
      <c r="AJ6" s="676"/>
      <c r="AK6" s="677"/>
      <c r="AL6" s="172"/>
      <c r="AM6" s="167"/>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row>
    <row r="7" spans="1:1010" ht="11.25" customHeight="1" x14ac:dyDescent="0.25">
      <c r="B7" s="2"/>
      <c r="C7" s="18" t="s">
        <v>1</v>
      </c>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row>
    <row r="8" spans="1:1010" ht="24" customHeight="1" x14ac:dyDescent="0.25">
      <c r="B8" s="263" t="s">
        <v>0</v>
      </c>
      <c r="C8" s="264"/>
      <c r="D8" s="265" t="s">
        <v>4</v>
      </c>
      <c r="E8" s="266"/>
      <c r="F8" s="266"/>
      <c r="G8" s="266"/>
      <c r="H8" s="266"/>
      <c r="I8" s="266"/>
      <c r="J8" s="266"/>
      <c r="K8" s="266"/>
      <c r="L8" s="266"/>
      <c r="M8" s="266"/>
      <c r="N8" s="266"/>
      <c r="O8" s="266"/>
      <c r="P8" s="266"/>
      <c r="Q8" s="266"/>
      <c r="R8" s="266"/>
      <c r="S8" s="266"/>
      <c r="T8" s="266"/>
      <c r="U8" s="266"/>
      <c r="V8" s="266"/>
      <c r="W8" s="266"/>
      <c r="X8" s="266"/>
      <c r="Y8" s="266"/>
      <c r="Z8" s="266"/>
      <c r="AA8" s="266"/>
      <c r="AB8" s="266"/>
      <c r="AC8" s="266"/>
      <c r="AD8" s="266"/>
      <c r="AE8" s="266"/>
      <c r="AF8" s="266"/>
      <c r="AG8" s="266"/>
      <c r="AH8" s="266"/>
      <c r="AI8" s="266"/>
      <c r="AJ8" s="266"/>
      <c r="AK8" s="267"/>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row>
    <row r="9" spans="1:1010" ht="14.15" customHeight="1" x14ac:dyDescent="0.25">
      <c r="B9" s="174"/>
      <c r="C9" s="326" t="s">
        <v>5</v>
      </c>
      <c r="D9" s="326"/>
      <c r="E9" s="326"/>
      <c r="F9" s="326"/>
      <c r="G9" s="326"/>
      <c r="H9" s="326"/>
      <c r="I9" s="605">
        <f>'Ficha 1. RESUMEN ERRP'!$I$9</f>
        <v>0</v>
      </c>
      <c r="J9" s="605"/>
      <c r="K9" s="605"/>
      <c r="L9" s="605"/>
      <c r="M9" s="605"/>
      <c r="N9" s="605"/>
      <c r="O9" s="605"/>
      <c r="P9" s="605"/>
      <c r="Q9" s="605"/>
      <c r="R9" s="605"/>
      <c r="S9" s="605"/>
      <c r="T9" s="605"/>
      <c r="U9" s="605"/>
      <c r="V9" s="605"/>
      <c r="W9" s="605"/>
      <c r="X9" s="605"/>
      <c r="Y9" s="605"/>
      <c r="Z9" s="606"/>
      <c r="AA9" s="605"/>
      <c r="AB9" s="605"/>
      <c r="AC9" s="605"/>
      <c r="AD9" s="605"/>
      <c r="AE9" s="605"/>
      <c r="AF9" s="605"/>
      <c r="AG9" s="605"/>
      <c r="AH9" s="605"/>
      <c r="AI9" s="605"/>
      <c r="AJ9" s="605"/>
      <c r="AK9" s="607"/>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row>
    <row r="10" spans="1:1010" ht="13.9" customHeight="1" x14ac:dyDescent="0.25">
      <c r="B10" s="175"/>
      <c r="C10" s="599" t="s">
        <v>8</v>
      </c>
      <c r="D10" s="599"/>
      <c r="E10" s="599"/>
      <c r="F10" s="599"/>
      <c r="G10" s="599"/>
      <c r="H10" s="599"/>
      <c r="I10" s="600">
        <f>'Ficha 1. RESUMEN ERRP'!$I$10</f>
        <v>0</v>
      </c>
      <c r="J10" s="600"/>
      <c r="K10" s="600"/>
      <c r="L10" s="600"/>
      <c r="M10" s="600"/>
      <c r="N10" s="600"/>
      <c r="O10" s="600"/>
      <c r="P10" s="600"/>
      <c r="Q10" s="600"/>
      <c r="R10" s="600"/>
      <c r="S10" s="600"/>
      <c r="T10" s="600"/>
      <c r="U10" s="600"/>
      <c r="V10" s="600"/>
      <c r="W10" s="600"/>
      <c r="X10" s="600"/>
      <c r="Y10" s="600"/>
      <c r="Z10" s="176"/>
      <c r="AA10" s="599" t="s">
        <v>117</v>
      </c>
      <c r="AB10" s="599"/>
      <c r="AC10" s="599"/>
      <c r="AD10" s="599"/>
      <c r="AE10" s="599"/>
      <c r="AF10" s="599"/>
      <c r="AG10" s="599"/>
      <c r="AH10" s="601">
        <f>'Ficha 1. RESUMEN ERRP'!$AH$10</f>
        <v>0</v>
      </c>
      <c r="AI10" s="601"/>
      <c r="AJ10" s="601"/>
      <c r="AK10" s="602"/>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row>
    <row r="11" spans="1:1010" s="5" customFormat="1" ht="10.5" x14ac:dyDescent="0.25">
      <c r="A11" s="4"/>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row>
    <row r="12" spans="1:1010" s="5" customFormat="1" ht="24.75" customHeight="1" x14ac:dyDescent="0.25">
      <c r="A12" s="4"/>
      <c r="B12" s="682" t="s">
        <v>2</v>
      </c>
      <c r="C12" s="682"/>
      <c r="D12" s="681" t="s">
        <v>299</v>
      </c>
      <c r="E12" s="681"/>
      <c r="F12" s="681"/>
      <c r="G12" s="681"/>
      <c r="H12" s="681"/>
      <c r="I12" s="681"/>
      <c r="J12" s="681"/>
      <c r="K12" s="681"/>
      <c r="L12" s="681"/>
      <c r="M12" s="681"/>
      <c r="N12" s="681"/>
      <c r="O12" s="681"/>
      <c r="P12" s="681"/>
      <c r="Q12" s="681"/>
      <c r="R12" s="681"/>
      <c r="S12" s="681"/>
      <c r="T12" s="681"/>
      <c r="U12" s="681"/>
      <c r="V12" s="681"/>
      <c r="W12" s="681"/>
      <c r="X12" s="681"/>
      <c r="Y12" s="681"/>
      <c r="Z12" s="681"/>
      <c r="AA12" s="681"/>
      <c r="AB12" s="681"/>
      <c r="AC12" s="681"/>
      <c r="AD12" s="681"/>
      <c r="AE12" s="681"/>
      <c r="AF12" s="681"/>
      <c r="AG12" s="681"/>
      <c r="AH12" s="681"/>
      <c r="AI12" s="681"/>
      <c r="AJ12" s="681"/>
      <c r="AK12" s="681"/>
    </row>
    <row r="13" spans="1:1010" s="5" customFormat="1" ht="7.5" customHeight="1" x14ac:dyDescent="0.25">
      <c r="A13" s="4"/>
      <c r="B13" s="683"/>
      <c r="C13" s="684"/>
      <c r="D13" s="684"/>
      <c r="E13" s="684"/>
      <c r="F13" s="684"/>
      <c r="G13" s="684"/>
      <c r="H13" s="684"/>
      <c r="I13" s="684"/>
      <c r="J13" s="684"/>
      <c r="K13" s="684"/>
      <c r="L13" s="684"/>
      <c r="M13" s="684"/>
      <c r="N13" s="684"/>
      <c r="O13" s="684"/>
      <c r="P13" s="684"/>
      <c r="Q13" s="684"/>
      <c r="R13" s="684"/>
      <c r="S13" s="684"/>
      <c r="T13" s="684"/>
      <c r="U13" s="684"/>
      <c r="V13" s="684"/>
      <c r="W13" s="684"/>
      <c r="X13" s="684"/>
      <c r="Y13" s="684"/>
      <c r="Z13" s="684"/>
      <c r="AA13" s="684"/>
      <c r="AB13" s="684"/>
      <c r="AC13" s="684"/>
      <c r="AD13" s="684"/>
      <c r="AE13" s="684"/>
      <c r="AF13" s="684"/>
      <c r="AG13" s="684"/>
      <c r="AH13" s="684"/>
      <c r="AI13" s="684"/>
      <c r="AJ13" s="684"/>
      <c r="AK13" s="685"/>
    </row>
    <row r="14" spans="1:1010" s="5" customFormat="1" ht="14.15" customHeight="1" x14ac:dyDescent="0.25">
      <c r="A14" s="4"/>
      <c r="B14" s="655" t="s">
        <v>281</v>
      </c>
      <c r="C14" s="466"/>
      <c r="D14" s="466"/>
      <c r="E14" s="466"/>
      <c r="F14" s="466"/>
      <c r="G14" s="466"/>
      <c r="H14" s="466"/>
      <c r="I14" s="466"/>
      <c r="J14" s="466"/>
      <c r="K14" s="466"/>
      <c r="L14" s="466"/>
      <c r="M14" s="466"/>
      <c r="N14" s="466"/>
      <c r="O14" s="466"/>
      <c r="P14" s="466"/>
      <c r="Q14" s="466"/>
      <c r="R14" s="466"/>
      <c r="S14" s="466"/>
      <c r="T14" s="466"/>
      <c r="U14" s="466"/>
      <c r="V14" s="466"/>
      <c r="W14" s="466"/>
      <c r="X14" s="466"/>
      <c r="Y14" s="466"/>
      <c r="Z14" s="466"/>
      <c r="AA14" s="466"/>
      <c r="AB14" s="466"/>
      <c r="AC14" s="466"/>
      <c r="AD14" s="466"/>
      <c r="AE14" s="466"/>
      <c r="AF14" s="466"/>
      <c r="AG14" s="466"/>
      <c r="AH14" s="466"/>
      <c r="AI14" s="466"/>
      <c r="AJ14" s="466"/>
      <c r="AK14" s="656"/>
    </row>
    <row r="15" spans="1:1010" s="5" customFormat="1" ht="14.15" customHeight="1" x14ac:dyDescent="0.25">
      <c r="A15" s="4"/>
      <c r="B15" s="678" t="s">
        <v>253</v>
      </c>
      <c r="C15" s="679"/>
      <c r="D15" s="679"/>
      <c r="E15" s="679"/>
      <c r="F15" s="679"/>
      <c r="G15" s="679"/>
      <c r="H15" s="679"/>
      <c r="I15" s="679"/>
      <c r="J15" s="679"/>
      <c r="K15" s="679"/>
      <c r="L15" s="679"/>
      <c r="M15" s="679"/>
      <c r="N15" s="679"/>
      <c r="O15" s="679"/>
      <c r="P15" s="679"/>
      <c r="Q15" s="679"/>
      <c r="R15" s="679"/>
      <c r="S15" s="679"/>
      <c r="T15" s="679"/>
      <c r="U15" s="679"/>
      <c r="V15" s="679"/>
      <c r="W15" s="679"/>
      <c r="X15" s="679"/>
      <c r="Y15" s="679"/>
      <c r="Z15" s="679"/>
      <c r="AA15" s="679"/>
      <c r="AB15" s="679"/>
      <c r="AC15" s="679"/>
      <c r="AD15" s="679"/>
      <c r="AE15" s="679"/>
      <c r="AF15" s="679"/>
      <c r="AG15" s="679"/>
      <c r="AH15" s="679"/>
      <c r="AI15" s="679"/>
      <c r="AJ15" s="679"/>
      <c r="AK15" s="680"/>
      <c r="AL15" s="58"/>
    </row>
    <row r="16" spans="1:1010" s="5" customFormat="1" ht="14.15" customHeight="1" x14ac:dyDescent="0.25">
      <c r="A16" s="4"/>
      <c r="B16" s="678"/>
      <c r="C16" s="679"/>
      <c r="D16" s="679"/>
      <c r="E16" s="679"/>
      <c r="F16" s="679"/>
      <c r="G16" s="679"/>
      <c r="H16" s="679"/>
      <c r="I16" s="679"/>
      <c r="J16" s="679"/>
      <c r="K16" s="679"/>
      <c r="L16" s="679"/>
      <c r="M16" s="679"/>
      <c r="N16" s="679"/>
      <c r="O16" s="679"/>
      <c r="P16" s="679"/>
      <c r="Q16" s="679"/>
      <c r="R16" s="679"/>
      <c r="S16" s="679"/>
      <c r="T16" s="679"/>
      <c r="U16" s="679"/>
      <c r="V16" s="679"/>
      <c r="W16" s="679"/>
      <c r="X16" s="679"/>
      <c r="Y16" s="679"/>
      <c r="Z16" s="679"/>
      <c r="AA16" s="679"/>
      <c r="AB16" s="679"/>
      <c r="AC16" s="679"/>
      <c r="AD16" s="679"/>
      <c r="AE16" s="679"/>
      <c r="AF16" s="679"/>
      <c r="AG16" s="679"/>
      <c r="AH16" s="679"/>
      <c r="AI16" s="679"/>
      <c r="AJ16" s="679"/>
      <c r="AK16" s="680"/>
    </row>
    <row r="17" spans="1:38" s="5" customFormat="1" ht="12.75" customHeight="1" x14ac:dyDescent="0.25">
      <c r="A17" s="4"/>
      <c r="B17" s="82"/>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4"/>
    </row>
    <row r="18" spans="1:38" s="5" customFormat="1" ht="14.15" customHeight="1" x14ac:dyDescent="0.25">
      <c r="A18" s="4"/>
      <c r="B18" s="45">
        <v>1</v>
      </c>
      <c r="C18" s="332" t="s">
        <v>270</v>
      </c>
      <c r="D18" s="332"/>
      <c r="E18" s="332"/>
      <c r="F18" s="332"/>
      <c r="G18" s="332"/>
      <c r="H18" s="332"/>
      <c r="I18" s="332"/>
      <c r="J18" s="332"/>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453"/>
      <c r="AJ18" s="584"/>
      <c r="AK18" s="585"/>
      <c r="AL18" s="58"/>
    </row>
    <row r="19" spans="1:38" s="5" customFormat="1" ht="13.5" customHeight="1" x14ac:dyDescent="0.25">
      <c r="A19" s="4"/>
      <c r="B19" s="19"/>
      <c r="C19" s="15"/>
      <c r="D19" s="15"/>
      <c r="E19" s="15"/>
      <c r="F19" s="15"/>
      <c r="G19" s="15"/>
      <c r="H19" s="15"/>
      <c r="I19" s="15"/>
      <c r="J19" s="15"/>
      <c r="K19" s="15"/>
      <c r="L19" s="15"/>
      <c r="M19" s="15"/>
      <c r="N19" s="15"/>
      <c r="O19" s="15"/>
      <c r="P19" s="15"/>
      <c r="Q19" s="15"/>
      <c r="R19" s="15"/>
      <c r="S19" s="15"/>
      <c r="T19" s="15"/>
      <c r="U19" s="15"/>
      <c r="V19" s="15"/>
      <c r="W19" s="15"/>
      <c r="X19" s="47"/>
      <c r="Y19" s="47"/>
      <c r="Z19" s="16"/>
      <c r="AA19" s="16"/>
      <c r="AB19" s="16"/>
      <c r="AC19" s="16"/>
      <c r="AD19" s="16"/>
      <c r="AE19" s="16"/>
      <c r="AF19" s="16"/>
      <c r="AG19" s="16"/>
      <c r="AH19" s="16"/>
      <c r="AI19" s="16"/>
      <c r="AJ19" s="16"/>
      <c r="AK19" s="32"/>
    </row>
    <row r="20" spans="1:38" s="5" customFormat="1" ht="13.5" customHeight="1" x14ac:dyDescent="0.25">
      <c r="A20" s="4"/>
      <c r="B20" s="627" t="s">
        <v>99</v>
      </c>
      <c r="C20" s="628"/>
      <c r="D20" s="628"/>
      <c r="E20" s="628"/>
      <c r="F20" s="631">
        <v>1</v>
      </c>
      <c r="G20" s="633" t="s">
        <v>22</v>
      </c>
      <c r="H20" s="633"/>
      <c r="I20" s="633"/>
      <c r="J20" s="633"/>
      <c r="K20" s="635"/>
      <c r="L20" s="635"/>
      <c r="M20" s="635"/>
      <c r="N20" s="635"/>
      <c r="O20" s="635"/>
      <c r="P20" s="635"/>
      <c r="Q20" s="635"/>
      <c r="R20" s="635"/>
      <c r="S20" s="635"/>
      <c r="T20" s="635"/>
      <c r="U20" s="635"/>
      <c r="V20" s="635"/>
      <c r="W20" s="637" t="s">
        <v>103</v>
      </c>
      <c r="X20" s="637"/>
      <c r="Y20" s="637"/>
      <c r="Z20" s="637"/>
      <c r="AA20" s="638"/>
      <c r="AB20" s="643" t="s">
        <v>29</v>
      </c>
      <c r="AC20" s="637"/>
      <c r="AD20" s="637"/>
      <c r="AE20" s="637"/>
      <c r="AF20" s="638"/>
      <c r="AG20" s="643" t="s">
        <v>104</v>
      </c>
      <c r="AH20" s="637"/>
      <c r="AI20" s="637"/>
      <c r="AJ20" s="637"/>
      <c r="AK20" s="646"/>
    </row>
    <row r="21" spans="1:38" s="5" customFormat="1" ht="13.5" customHeight="1" x14ac:dyDescent="0.25">
      <c r="A21" s="4"/>
      <c r="B21" s="629"/>
      <c r="C21" s="630"/>
      <c r="D21" s="630"/>
      <c r="E21" s="630"/>
      <c r="F21" s="632"/>
      <c r="G21" s="634"/>
      <c r="H21" s="634"/>
      <c r="I21" s="634"/>
      <c r="J21" s="634"/>
      <c r="K21" s="636"/>
      <c r="L21" s="636"/>
      <c r="M21" s="636"/>
      <c r="N21" s="636"/>
      <c r="O21" s="636"/>
      <c r="P21" s="636"/>
      <c r="Q21" s="636"/>
      <c r="R21" s="636"/>
      <c r="S21" s="636"/>
      <c r="T21" s="636"/>
      <c r="U21" s="636"/>
      <c r="V21" s="636"/>
      <c r="W21" s="639"/>
      <c r="X21" s="639"/>
      <c r="Y21" s="639"/>
      <c r="Z21" s="639"/>
      <c r="AA21" s="640"/>
      <c r="AB21" s="644"/>
      <c r="AC21" s="639"/>
      <c r="AD21" s="639"/>
      <c r="AE21" s="639"/>
      <c r="AF21" s="640"/>
      <c r="AG21" s="644"/>
      <c r="AH21" s="639"/>
      <c r="AI21" s="639"/>
      <c r="AJ21" s="639"/>
      <c r="AK21" s="647"/>
    </row>
    <row r="22" spans="1:38" s="5" customFormat="1" ht="13.5" customHeight="1" x14ac:dyDescent="0.25">
      <c r="A22" s="4"/>
      <c r="B22" s="649" t="s">
        <v>144</v>
      </c>
      <c r="C22" s="650"/>
      <c r="D22" s="650"/>
      <c r="E22" s="650"/>
      <c r="F22" s="650"/>
      <c r="G22" s="650"/>
      <c r="H22" s="650"/>
      <c r="I22" s="650"/>
      <c r="J22" s="650"/>
      <c r="K22" s="650"/>
      <c r="L22" s="650"/>
      <c r="M22" s="650"/>
      <c r="N22" s="650"/>
      <c r="O22" s="650"/>
      <c r="P22" s="650"/>
      <c r="Q22" s="650"/>
      <c r="R22" s="650"/>
      <c r="S22" s="650"/>
      <c r="T22" s="650"/>
      <c r="U22" s="650"/>
      <c r="V22" s="651"/>
      <c r="W22" s="641"/>
      <c r="X22" s="641"/>
      <c r="Y22" s="641"/>
      <c r="Z22" s="641"/>
      <c r="AA22" s="642"/>
      <c r="AB22" s="645"/>
      <c r="AC22" s="641"/>
      <c r="AD22" s="641"/>
      <c r="AE22" s="641"/>
      <c r="AF22" s="642"/>
      <c r="AG22" s="645"/>
      <c r="AH22" s="641"/>
      <c r="AI22" s="641"/>
      <c r="AJ22" s="641"/>
      <c r="AK22" s="648"/>
    </row>
    <row r="23" spans="1:38" s="5" customFormat="1" ht="13.5" customHeight="1" x14ac:dyDescent="0.25">
      <c r="A23" s="4"/>
      <c r="B23" s="22">
        <v>1</v>
      </c>
      <c r="C23" s="235"/>
      <c r="D23" s="236"/>
      <c r="E23" s="236"/>
      <c r="F23" s="236"/>
      <c r="G23" s="236"/>
      <c r="H23" s="236"/>
      <c r="I23" s="236"/>
      <c r="J23" s="236"/>
      <c r="K23" s="236"/>
      <c r="L23" s="236"/>
      <c r="M23" s="236"/>
      <c r="N23" s="236"/>
      <c r="O23" s="236"/>
      <c r="P23" s="236"/>
      <c r="Q23" s="236"/>
      <c r="R23" s="236"/>
      <c r="S23" s="236"/>
      <c r="T23" s="236"/>
      <c r="U23" s="236"/>
      <c r="V23" s="608"/>
      <c r="W23" s="609"/>
      <c r="X23" s="609"/>
      <c r="Y23" s="609"/>
      <c r="Z23" s="609"/>
      <c r="AA23" s="610"/>
      <c r="AB23" s="611"/>
      <c r="AC23" s="609"/>
      <c r="AD23" s="609"/>
      <c r="AE23" s="609"/>
      <c r="AF23" s="610"/>
      <c r="AG23" s="612">
        <f>W23+AB23</f>
        <v>0</v>
      </c>
      <c r="AH23" s="613"/>
      <c r="AI23" s="613"/>
      <c r="AJ23" s="613"/>
      <c r="AK23" s="614"/>
      <c r="AL23" s="35"/>
    </row>
    <row r="24" spans="1:38" s="5" customFormat="1" ht="13.5" customHeight="1" x14ac:dyDescent="0.25">
      <c r="A24" s="4"/>
      <c r="B24" s="20">
        <v>2</v>
      </c>
      <c r="C24" s="235"/>
      <c r="D24" s="236"/>
      <c r="E24" s="236"/>
      <c r="F24" s="236"/>
      <c r="G24" s="236"/>
      <c r="H24" s="236"/>
      <c r="I24" s="236"/>
      <c r="J24" s="236"/>
      <c r="K24" s="236"/>
      <c r="L24" s="236"/>
      <c r="M24" s="236"/>
      <c r="N24" s="236"/>
      <c r="O24" s="236"/>
      <c r="P24" s="236"/>
      <c r="Q24" s="236"/>
      <c r="R24" s="236"/>
      <c r="S24" s="236"/>
      <c r="T24" s="236"/>
      <c r="U24" s="236"/>
      <c r="V24" s="608"/>
      <c r="W24" s="609"/>
      <c r="X24" s="609"/>
      <c r="Y24" s="609"/>
      <c r="Z24" s="609"/>
      <c r="AA24" s="610"/>
      <c r="AB24" s="611"/>
      <c r="AC24" s="609"/>
      <c r="AD24" s="609"/>
      <c r="AE24" s="609"/>
      <c r="AF24" s="610"/>
      <c r="AG24" s="612">
        <f t="shared" ref="AG24:AG31" si="0">W24+AB24</f>
        <v>0</v>
      </c>
      <c r="AH24" s="613"/>
      <c r="AI24" s="613"/>
      <c r="AJ24" s="613"/>
      <c r="AK24" s="614"/>
      <c r="AL24" s="35"/>
    </row>
    <row r="25" spans="1:38" s="5" customFormat="1" ht="13.5" customHeight="1" x14ac:dyDescent="0.25">
      <c r="A25" s="4"/>
      <c r="B25" s="20">
        <v>3</v>
      </c>
      <c r="C25" s="235"/>
      <c r="D25" s="236"/>
      <c r="E25" s="236"/>
      <c r="F25" s="236"/>
      <c r="G25" s="236"/>
      <c r="H25" s="236"/>
      <c r="I25" s="236"/>
      <c r="J25" s="236"/>
      <c r="K25" s="236"/>
      <c r="L25" s="236"/>
      <c r="M25" s="236"/>
      <c r="N25" s="236"/>
      <c r="O25" s="236"/>
      <c r="P25" s="236"/>
      <c r="Q25" s="236"/>
      <c r="R25" s="236"/>
      <c r="S25" s="236"/>
      <c r="T25" s="236"/>
      <c r="U25" s="236"/>
      <c r="V25" s="608"/>
      <c r="W25" s="609"/>
      <c r="X25" s="609"/>
      <c r="Y25" s="609"/>
      <c r="Z25" s="609"/>
      <c r="AA25" s="610"/>
      <c r="AB25" s="611"/>
      <c r="AC25" s="609"/>
      <c r="AD25" s="609"/>
      <c r="AE25" s="609"/>
      <c r="AF25" s="610"/>
      <c r="AG25" s="612">
        <f t="shared" si="0"/>
        <v>0</v>
      </c>
      <c r="AH25" s="613"/>
      <c r="AI25" s="613"/>
      <c r="AJ25" s="613"/>
      <c r="AK25" s="614"/>
      <c r="AL25" s="35"/>
    </row>
    <row r="26" spans="1:38" s="5" customFormat="1" ht="13.5" customHeight="1" x14ac:dyDescent="0.25">
      <c r="A26" s="4"/>
      <c r="B26" s="20">
        <v>4</v>
      </c>
      <c r="C26" s="235"/>
      <c r="D26" s="236"/>
      <c r="E26" s="236"/>
      <c r="F26" s="236"/>
      <c r="G26" s="236"/>
      <c r="H26" s="236"/>
      <c r="I26" s="236"/>
      <c r="J26" s="236"/>
      <c r="K26" s="236"/>
      <c r="L26" s="236"/>
      <c r="M26" s="236"/>
      <c r="N26" s="236"/>
      <c r="O26" s="236"/>
      <c r="P26" s="236"/>
      <c r="Q26" s="236"/>
      <c r="R26" s="236"/>
      <c r="S26" s="236"/>
      <c r="T26" s="236"/>
      <c r="U26" s="236"/>
      <c r="V26" s="608"/>
      <c r="W26" s="609"/>
      <c r="X26" s="609"/>
      <c r="Y26" s="609"/>
      <c r="Z26" s="609"/>
      <c r="AA26" s="610"/>
      <c r="AB26" s="611"/>
      <c r="AC26" s="609"/>
      <c r="AD26" s="609"/>
      <c r="AE26" s="609"/>
      <c r="AF26" s="610"/>
      <c r="AG26" s="612">
        <f t="shared" si="0"/>
        <v>0</v>
      </c>
      <c r="AH26" s="613"/>
      <c r="AI26" s="613"/>
      <c r="AJ26" s="613"/>
      <c r="AK26" s="614"/>
      <c r="AL26" s="35"/>
    </row>
    <row r="27" spans="1:38" s="5" customFormat="1" ht="13.5" customHeight="1" x14ac:dyDescent="0.25">
      <c r="A27" s="4"/>
      <c r="B27" s="21" t="s">
        <v>12</v>
      </c>
      <c r="C27" s="235"/>
      <c r="D27" s="236"/>
      <c r="E27" s="236"/>
      <c r="F27" s="236"/>
      <c r="G27" s="236"/>
      <c r="H27" s="236"/>
      <c r="I27" s="236"/>
      <c r="J27" s="236"/>
      <c r="K27" s="236"/>
      <c r="L27" s="236"/>
      <c r="M27" s="236"/>
      <c r="N27" s="236"/>
      <c r="O27" s="236"/>
      <c r="P27" s="236"/>
      <c r="Q27" s="236"/>
      <c r="R27" s="236"/>
      <c r="S27" s="236"/>
      <c r="T27" s="236"/>
      <c r="U27" s="236"/>
      <c r="V27" s="608"/>
      <c r="W27" s="609"/>
      <c r="X27" s="609"/>
      <c r="Y27" s="609"/>
      <c r="Z27" s="609"/>
      <c r="AA27" s="610"/>
      <c r="AB27" s="611"/>
      <c r="AC27" s="609"/>
      <c r="AD27" s="609"/>
      <c r="AE27" s="609"/>
      <c r="AF27" s="610"/>
      <c r="AG27" s="612">
        <f t="shared" si="0"/>
        <v>0</v>
      </c>
      <c r="AH27" s="613"/>
      <c r="AI27" s="613"/>
      <c r="AJ27" s="613"/>
      <c r="AK27" s="614"/>
    </row>
    <row r="28" spans="1:38" s="5" customFormat="1" ht="13.5" customHeight="1" x14ac:dyDescent="0.25">
      <c r="A28" s="4"/>
      <c r="B28" s="21" t="s">
        <v>12</v>
      </c>
      <c r="C28" s="235"/>
      <c r="D28" s="236"/>
      <c r="E28" s="236"/>
      <c r="F28" s="236"/>
      <c r="G28" s="236"/>
      <c r="H28" s="236"/>
      <c r="I28" s="236"/>
      <c r="J28" s="236"/>
      <c r="K28" s="236"/>
      <c r="L28" s="236"/>
      <c r="M28" s="236"/>
      <c r="N28" s="236"/>
      <c r="O28" s="236"/>
      <c r="P28" s="236"/>
      <c r="Q28" s="236"/>
      <c r="R28" s="236"/>
      <c r="S28" s="236"/>
      <c r="T28" s="236"/>
      <c r="U28" s="236"/>
      <c r="V28" s="608"/>
      <c r="W28" s="609"/>
      <c r="X28" s="609"/>
      <c r="Y28" s="609"/>
      <c r="Z28" s="609"/>
      <c r="AA28" s="610"/>
      <c r="AB28" s="611"/>
      <c r="AC28" s="609"/>
      <c r="AD28" s="609"/>
      <c r="AE28" s="609"/>
      <c r="AF28" s="610"/>
      <c r="AG28" s="612">
        <f>W28+AB28</f>
        <v>0</v>
      </c>
      <c r="AH28" s="613"/>
      <c r="AI28" s="613"/>
      <c r="AJ28" s="613"/>
      <c r="AK28" s="614"/>
    </row>
    <row r="29" spans="1:38" s="5" customFormat="1" ht="13.5" customHeight="1" x14ac:dyDescent="0.25">
      <c r="A29" s="4"/>
      <c r="B29" s="21" t="s">
        <v>12</v>
      </c>
      <c r="C29" s="235"/>
      <c r="D29" s="236"/>
      <c r="E29" s="236"/>
      <c r="F29" s="236"/>
      <c r="G29" s="236"/>
      <c r="H29" s="236"/>
      <c r="I29" s="236"/>
      <c r="J29" s="236"/>
      <c r="K29" s="236"/>
      <c r="L29" s="236"/>
      <c r="M29" s="236"/>
      <c r="N29" s="236"/>
      <c r="O29" s="236"/>
      <c r="P29" s="236"/>
      <c r="Q29" s="236"/>
      <c r="R29" s="236"/>
      <c r="S29" s="236"/>
      <c r="T29" s="236"/>
      <c r="U29" s="236"/>
      <c r="V29" s="608"/>
      <c r="W29" s="609"/>
      <c r="X29" s="609"/>
      <c r="Y29" s="609"/>
      <c r="Z29" s="609"/>
      <c r="AA29" s="610"/>
      <c r="AB29" s="611"/>
      <c r="AC29" s="609"/>
      <c r="AD29" s="609"/>
      <c r="AE29" s="609"/>
      <c r="AF29" s="610"/>
      <c r="AG29" s="612">
        <f>W29+AB29</f>
        <v>0</v>
      </c>
      <c r="AH29" s="613"/>
      <c r="AI29" s="613"/>
      <c r="AJ29" s="613"/>
      <c r="AK29" s="614"/>
    </row>
    <row r="30" spans="1:38" s="5" customFormat="1" ht="13.5" customHeight="1" x14ac:dyDescent="0.25">
      <c r="A30" s="4"/>
      <c r="B30" s="21" t="s">
        <v>12</v>
      </c>
      <c r="C30" s="235"/>
      <c r="D30" s="236"/>
      <c r="E30" s="236"/>
      <c r="F30" s="236"/>
      <c r="G30" s="236"/>
      <c r="H30" s="236"/>
      <c r="I30" s="236"/>
      <c r="J30" s="236"/>
      <c r="K30" s="236"/>
      <c r="L30" s="236"/>
      <c r="M30" s="236"/>
      <c r="N30" s="236"/>
      <c r="O30" s="236"/>
      <c r="P30" s="236"/>
      <c r="Q30" s="236"/>
      <c r="R30" s="236"/>
      <c r="S30" s="236"/>
      <c r="T30" s="236"/>
      <c r="U30" s="236"/>
      <c r="V30" s="608"/>
      <c r="W30" s="609"/>
      <c r="X30" s="609"/>
      <c r="Y30" s="609"/>
      <c r="Z30" s="609"/>
      <c r="AA30" s="610"/>
      <c r="AB30" s="611"/>
      <c r="AC30" s="609"/>
      <c r="AD30" s="609"/>
      <c r="AE30" s="609"/>
      <c r="AF30" s="610"/>
      <c r="AG30" s="612">
        <f t="shared" si="0"/>
        <v>0</v>
      </c>
      <c r="AH30" s="613"/>
      <c r="AI30" s="613"/>
      <c r="AJ30" s="613"/>
      <c r="AK30" s="614"/>
    </row>
    <row r="31" spans="1:38" s="5" customFormat="1" ht="13.5" customHeight="1" x14ac:dyDescent="0.25">
      <c r="A31" s="4"/>
      <c r="B31" s="21" t="s">
        <v>12</v>
      </c>
      <c r="C31" s="235"/>
      <c r="D31" s="236"/>
      <c r="E31" s="236"/>
      <c r="F31" s="236"/>
      <c r="G31" s="236"/>
      <c r="H31" s="236"/>
      <c r="I31" s="236"/>
      <c r="J31" s="236"/>
      <c r="K31" s="236"/>
      <c r="L31" s="236"/>
      <c r="M31" s="236"/>
      <c r="N31" s="236"/>
      <c r="O31" s="236"/>
      <c r="P31" s="236"/>
      <c r="Q31" s="236"/>
      <c r="R31" s="236"/>
      <c r="S31" s="236"/>
      <c r="T31" s="236"/>
      <c r="U31" s="236"/>
      <c r="V31" s="608"/>
      <c r="W31" s="609"/>
      <c r="X31" s="609"/>
      <c r="Y31" s="609"/>
      <c r="Z31" s="609"/>
      <c r="AA31" s="610"/>
      <c r="AB31" s="611"/>
      <c r="AC31" s="609"/>
      <c r="AD31" s="609"/>
      <c r="AE31" s="609"/>
      <c r="AF31" s="610"/>
      <c r="AG31" s="612">
        <f t="shared" si="0"/>
        <v>0</v>
      </c>
      <c r="AH31" s="613"/>
      <c r="AI31" s="613"/>
      <c r="AJ31" s="613"/>
      <c r="AK31" s="614"/>
    </row>
    <row r="32" spans="1:38" s="5" customFormat="1" ht="13.5" customHeight="1" x14ac:dyDescent="0.25">
      <c r="A32" s="4"/>
      <c r="B32" s="615"/>
      <c r="C32" s="616"/>
      <c r="D32" s="616"/>
      <c r="E32" s="616"/>
      <c r="F32" s="616"/>
      <c r="G32" s="616"/>
      <c r="H32" s="14"/>
      <c r="I32" s="14"/>
      <c r="J32" s="14"/>
      <c r="K32" s="12"/>
      <c r="L32" s="14"/>
      <c r="M32" s="14"/>
      <c r="N32" s="14"/>
      <c r="O32" s="14"/>
      <c r="P32" s="14"/>
      <c r="Q32" s="14"/>
      <c r="R32" s="14"/>
      <c r="S32" s="14"/>
      <c r="T32" s="14"/>
      <c r="U32" s="14"/>
      <c r="V32" s="13" t="s">
        <v>13</v>
      </c>
      <c r="W32" s="617">
        <f>SUM(W23:AA31)</f>
        <v>0</v>
      </c>
      <c r="X32" s="618"/>
      <c r="Y32" s="618"/>
      <c r="Z32" s="618"/>
      <c r="AA32" s="619"/>
      <c r="AB32" s="620">
        <f>SUM(AB23:AF31)</f>
        <v>0</v>
      </c>
      <c r="AC32" s="621"/>
      <c r="AD32" s="621"/>
      <c r="AE32" s="621"/>
      <c r="AF32" s="622"/>
      <c r="AG32" s="617">
        <f>SUM(AG23:AK31)</f>
        <v>0</v>
      </c>
      <c r="AH32" s="618"/>
      <c r="AI32" s="618"/>
      <c r="AJ32" s="618"/>
      <c r="AK32" s="623"/>
    </row>
    <row r="33" spans="1:37" s="5" customFormat="1" ht="9.75" customHeight="1" x14ac:dyDescent="0.25">
      <c r="A33" s="4"/>
      <c r="B33" s="24"/>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5"/>
    </row>
    <row r="34" spans="1:37" ht="13.5" customHeight="1" x14ac:dyDescent="0.25">
      <c r="B34" s="627" t="s">
        <v>99</v>
      </c>
      <c r="C34" s="628"/>
      <c r="D34" s="628"/>
      <c r="E34" s="628"/>
      <c r="F34" s="631">
        <v>2</v>
      </c>
      <c r="G34" s="633" t="s">
        <v>22</v>
      </c>
      <c r="H34" s="633"/>
      <c r="I34" s="633"/>
      <c r="J34" s="633"/>
      <c r="K34" s="635"/>
      <c r="L34" s="635"/>
      <c r="M34" s="635"/>
      <c r="N34" s="635"/>
      <c r="O34" s="635"/>
      <c r="P34" s="635"/>
      <c r="Q34" s="635"/>
      <c r="R34" s="635"/>
      <c r="S34" s="635"/>
      <c r="T34" s="635"/>
      <c r="U34" s="635"/>
      <c r="V34" s="635"/>
      <c r="W34" s="637" t="s">
        <v>103</v>
      </c>
      <c r="X34" s="637"/>
      <c r="Y34" s="637"/>
      <c r="Z34" s="637"/>
      <c r="AA34" s="638"/>
      <c r="AB34" s="643" t="s">
        <v>29</v>
      </c>
      <c r="AC34" s="637"/>
      <c r="AD34" s="637"/>
      <c r="AE34" s="637"/>
      <c r="AF34" s="638"/>
      <c r="AG34" s="643" t="s">
        <v>104</v>
      </c>
      <c r="AH34" s="637"/>
      <c r="AI34" s="637"/>
      <c r="AJ34" s="637"/>
      <c r="AK34" s="646"/>
    </row>
    <row r="35" spans="1:37" ht="13.5" customHeight="1" x14ac:dyDescent="0.25">
      <c r="B35" s="629"/>
      <c r="C35" s="630"/>
      <c r="D35" s="630"/>
      <c r="E35" s="630"/>
      <c r="F35" s="632"/>
      <c r="G35" s="634"/>
      <c r="H35" s="634"/>
      <c r="I35" s="634"/>
      <c r="J35" s="634"/>
      <c r="K35" s="636"/>
      <c r="L35" s="636"/>
      <c r="M35" s="636"/>
      <c r="N35" s="636"/>
      <c r="O35" s="636"/>
      <c r="P35" s="636"/>
      <c r="Q35" s="636"/>
      <c r="R35" s="636"/>
      <c r="S35" s="636"/>
      <c r="T35" s="636"/>
      <c r="U35" s="636"/>
      <c r="V35" s="636"/>
      <c r="W35" s="639"/>
      <c r="X35" s="639"/>
      <c r="Y35" s="639"/>
      <c r="Z35" s="639"/>
      <c r="AA35" s="640"/>
      <c r="AB35" s="644"/>
      <c r="AC35" s="639"/>
      <c r="AD35" s="639"/>
      <c r="AE35" s="639"/>
      <c r="AF35" s="640"/>
      <c r="AG35" s="644"/>
      <c r="AH35" s="639"/>
      <c r="AI35" s="639"/>
      <c r="AJ35" s="639"/>
      <c r="AK35" s="647"/>
    </row>
    <row r="36" spans="1:37" ht="13.5" customHeight="1" x14ac:dyDescent="0.25">
      <c r="B36" s="649" t="s">
        <v>144</v>
      </c>
      <c r="C36" s="650"/>
      <c r="D36" s="650"/>
      <c r="E36" s="650"/>
      <c r="F36" s="650"/>
      <c r="G36" s="650"/>
      <c r="H36" s="650"/>
      <c r="I36" s="650"/>
      <c r="J36" s="650"/>
      <c r="K36" s="650"/>
      <c r="L36" s="650"/>
      <c r="M36" s="650"/>
      <c r="N36" s="650"/>
      <c r="O36" s="650"/>
      <c r="P36" s="650"/>
      <c r="Q36" s="650"/>
      <c r="R36" s="650"/>
      <c r="S36" s="650"/>
      <c r="T36" s="650"/>
      <c r="U36" s="650"/>
      <c r="V36" s="651"/>
      <c r="W36" s="641"/>
      <c r="X36" s="641"/>
      <c r="Y36" s="641"/>
      <c r="Z36" s="641"/>
      <c r="AA36" s="642"/>
      <c r="AB36" s="645"/>
      <c r="AC36" s="641"/>
      <c r="AD36" s="641"/>
      <c r="AE36" s="641"/>
      <c r="AF36" s="642"/>
      <c r="AG36" s="645"/>
      <c r="AH36" s="641"/>
      <c r="AI36" s="641"/>
      <c r="AJ36" s="641"/>
      <c r="AK36" s="648"/>
    </row>
    <row r="37" spans="1:37" ht="13.5" customHeight="1" x14ac:dyDescent="0.25">
      <c r="B37" s="22">
        <v>1</v>
      </c>
      <c r="C37" s="235"/>
      <c r="D37" s="236"/>
      <c r="E37" s="236"/>
      <c r="F37" s="236"/>
      <c r="G37" s="236"/>
      <c r="H37" s="236"/>
      <c r="I37" s="236"/>
      <c r="J37" s="236"/>
      <c r="K37" s="236"/>
      <c r="L37" s="236"/>
      <c r="M37" s="236"/>
      <c r="N37" s="236"/>
      <c r="O37" s="236"/>
      <c r="P37" s="236"/>
      <c r="Q37" s="236"/>
      <c r="R37" s="236"/>
      <c r="S37" s="236"/>
      <c r="T37" s="236"/>
      <c r="U37" s="236"/>
      <c r="V37" s="608"/>
      <c r="W37" s="609"/>
      <c r="X37" s="609"/>
      <c r="Y37" s="609"/>
      <c r="Z37" s="609"/>
      <c r="AA37" s="610"/>
      <c r="AB37" s="611"/>
      <c r="AC37" s="609"/>
      <c r="AD37" s="609"/>
      <c r="AE37" s="609"/>
      <c r="AF37" s="610"/>
      <c r="AG37" s="612">
        <f>W37+AB37</f>
        <v>0</v>
      </c>
      <c r="AH37" s="613"/>
      <c r="AI37" s="613"/>
      <c r="AJ37" s="613"/>
      <c r="AK37" s="614"/>
    </row>
    <row r="38" spans="1:37" ht="13.5" customHeight="1" x14ac:dyDescent="0.25">
      <c r="B38" s="20">
        <v>2</v>
      </c>
      <c r="C38" s="235"/>
      <c r="D38" s="236"/>
      <c r="E38" s="236"/>
      <c r="F38" s="236"/>
      <c r="G38" s="236"/>
      <c r="H38" s="236"/>
      <c r="I38" s="236"/>
      <c r="J38" s="236"/>
      <c r="K38" s="236"/>
      <c r="L38" s="236"/>
      <c r="M38" s="236"/>
      <c r="N38" s="236"/>
      <c r="O38" s="236"/>
      <c r="P38" s="236"/>
      <c r="Q38" s="236"/>
      <c r="R38" s="236"/>
      <c r="S38" s="236"/>
      <c r="T38" s="236"/>
      <c r="U38" s="236"/>
      <c r="V38" s="608"/>
      <c r="W38" s="609"/>
      <c r="X38" s="609"/>
      <c r="Y38" s="609"/>
      <c r="Z38" s="609"/>
      <c r="AA38" s="610"/>
      <c r="AB38" s="611"/>
      <c r="AC38" s="609"/>
      <c r="AD38" s="609"/>
      <c r="AE38" s="609"/>
      <c r="AF38" s="610"/>
      <c r="AG38" s="612">
        <f t="shared" ref="AG38:AG45" si="1">W38+AB38</f>
        <v>0</v>
      </c>
      <c r="AH38" s="613"/>
      <c r="AI38" s="613"/>
      <c r="AJ38" s="613"/>
      <c r="AK38" s="614"/>
    </row>
    <row r="39" spans="1:37" ht="13.5" customHeight="1" x14ac:dyDescent="0.25">
      <c r="B39" s="20">
        <v>3</v>
      </c>
      <c r="C39" s="235"/>
      <c r="D39" s="236"/>
      <c r="E39" s="236"/>
      <c r="F39" s="236"/>
      <c r="G39" s="236"/>
      <c r="H39" s="236"/>
      <c r="I39" s="236"/>
      <c r="J39" s="236"/>
      <c r="K39" s="236"/>
      <c r="L39" s="236"/>
      <c r="M39" s="236"/>
      <c r="N39" s="236"/>
      <c r="O39" s="236"/>
      <c r="P39" s="236"/>
      <c r="Q39" s="236"/>
      <c r="R39" s="236"/>
      <c r="S39" s="236"/>
      <c r="T39" s="236"/>
      <c r="U39" s="236"/>
      <c r="V39" s="608"/>
      <c r="W39" s="609"/>
      <c r="X39" s="609"/>
      <c r="Y39" s="609"/>
      <c r="Z39" s="609"/>
      <c r="AA39" s="610"/>
      <c r="AB39" s="611"/>
      <c r="AC39" s="609"/>
      <c r="AD39" s="609"/>
      <c r="AE39" s="609"/>
      <c r="AF39" s="610"/>
      <c r="AG39" s="612">
        <f t="shared" si="1"/>
        <v>0</v>
      </c>
      <c r="AH39" s="613"/>
      <c r="AI39" s="613"/>
      <c r="AJ39" s="613"/>
      <c r="AK39" s="614"/>
    </row>
    <row r="40" spans="1:37" ht="13.5" customHeight="1" x14ac:dyDescent="0.25">
      <c r="B40" s="20">
        <v>4</v>
      </c>
      <c r="C40" s="235"/>
      <c r="D40" s="236"/>
      <c r="E40" s="236"/>
      <c r="F40" s="236"/>
      <c r="G40" s="236"/>
      <c r="H40" s="236"/>
      <c r="I40" s="236"/>
      <c r="J40" s="236"/>
      <c r="K40" s="236"/>
      <c r="L40" s="236"/>
      <c r="M40" s="236"/>
      <c r="N40" s="236"/>
      <c r="O40" s="236"/>
      <c r="P40" s="236"/>
      <c r="Q40" s="236"/>
      <c r="R40" s="236"/>
      <c r="S40" s="236"/>
      <c r="T40" s="236"/>
      <c r="U40" s="236"/>
      <c r="V40" s="608"/>
      <c r="W40" s="609"/>
      <c r="X40" s="609"/>
      <c r="Y40" s="609"/>
      <c r="Z40" s="609"/>
      <c r="AA40" s="610"/>
      <c r="AB40" s="611"/>
      <c r="AC40" s="609"/>
      <c r="AD40" s="609"/>
      <c r="AE40" s="609"/>
      <c r="AF40" s="610"/>
      <c r="AG40" s="612">
        <f t="shared" si="1"/>
        <v>0</v>
      </c>
      <c r="AH40" s="613"/>
      <c r="AI40" s="613"/>
      <c r="AJ40" s="613"/>
      <c r="AK40" s="614"/>
    </row>
    <row r="41" spans="1:37" ht="13.5" customHeight="1" x14ac:dyDescent="0.25">
      <c r="B41" s="21" t="s">
        <v>12</v>
      </c>
      <c r="C41" s="235"/>
      <c r="D41" s="236"/>
      <c r="E41" s="236"/>
      <c r="F41" s="236"/>
      <c r="G41" s="236"/>
      <c r="H41" s="236"/>
      <c r="I41" s="236"/>
      <c r="J41" s="236"/>
      <c r="K41" s="236"/>
      <c r="L41" s="236"/>
      <c r="M41" s="236"/>
      <c r="N41" s="236"/>
      <c r="O41" s="236"/>
      <c r="P41" s="236"/>
      <c r="Q41" s="236"/>
      <c r="R41" s="236"/>
      <c r="S41" s="236"/>
      <c r="T41" s="236"/>
      <c r="U41" s="236"/>
      <c r="V41" s="608"/>
      <c r="W41" s="609"/>
      <c r="X41" s="609"/>
      <c r="Y41" s="609"/>
      <c r="Z41" s="609"/>
      <c r="AA41" s="610"/>
      <c r="AB41" s="611"/>
      <c r="AC41" s="609"/>
      <c r="AD41" s="609"/>
      <c r="AE41" s="609"/>
      <c r="AF41" s="610"/>
      <c r="AG41" s="612">
        <f t="shared" si="1"/>
        <v>0</v>
      </c>
      <c r="AH41" s="613"/>
      <c r="AI41" s="613"/>
      <c r="AJ41" s="613"/>
      <c r="AK41" s="614"/>
    </row>
    <row r="42" spans="1:37" ht="13.5" customHeight="1" x14ac:dyDescent="0.25">
      <c r="B42" s="21" t="s">
        <v>12</v>
      </c>
      <c r="C42" s="235"/>
      <c r="D42" s="236"/>
      <c r="E42" s="236"/>
      <c r="F42" s="236"/>
      <c r="G42" s="236"/>
      <c r="H42" s="236"/>
      <c r="I42" s="236"/>
      <c r="J42" s="236"/>
      <c r="K42" s="236"/>
      <c r="L42" s="236"/>
      <c r="M42" s="236"/>
      <c r="N42" s="236"/>
      <c r="O42" s="236"/>
      <c r="P42" s="236"/>
      <c r="Q42" s="236"/>
      <c r="R42" s="236"/>
      <c r="S42" s="236"/>
      <c r="T42" s="236"/>
      <c r="U42" s="236"/>
      <c r="V42" s="608"/>
      <c r="W42" s="609"/>
      <c r="X42" s="609"/>
      <c r="Y42" s="609"/>
      <c r="Z42" s="609"/>
      <c r="AA42" s="610"/>
      <c r="AB42" s="611"/>
      <c r="AC42" s="609"/>
      <c r="AD42" s="609"/>
      <c r="AE42" s="609"/>
      <c r="AF42" s="610"/>
      <c r="AG42" s="612">
        <f>W42+AB42</f>
        <v>0</v>
      </c>
      <c r="AH42" s="613"/>
      <c r="AI42" s="613"/>
      <c r="AJ42" s="613"/>
      <c r="AK42" s="614"/>
    </row>
    <row r="43" spans="1:37" ht="13.5" customHeight="1" x14ac:dyDescent="0.25">
      <c r="B43" s="21" t="s">
        <v>12</v>
      </c>
      <c r="C43" s="235"/>
      <c r="D43" s="236"/>
      <c r="E43" s="236"/>
      <c r="F43" s="236"/>
      <c r="G43" s="236"/>
      <c r="H43" s="236"/>
      <c r="I43" s="236"/>
      <c r="J43" s="236"/>
      <c r="K43" s="236"/>
      <c r="L43" s="236"/>
      <c r="M43" s="236"/>
      <c r="N43" s="236"/>
      <c r="O43" s="236"/>
      <c r="P43" s="236"/>
      <c r="Q43" s="236"/>
      <c r="R43" s="236"/>
      <c r="S43" s="236"/>
      <c r="T43" s="236"/>
      <c r="U43" s="236"/>
      <c r="V43" s="608"/>
      <c r="W43" s="609"/>
      <c r="X43" s="609"/>
      <c r="Y43" s="609"/>
      <c r="Z43" s="609"/>
      <c r="AA43" s="610"/>
      <c r="AB43" s="611"/>
      <c r="AC43" s="609"/>
      <c r="AD43" s="609"/>
      <c r="AE43" s="609"/>
      <c r="AF43" s="610"/>
      <c r="AG43" s="612">
        <f>W43+AB43</f>
        <v>0</v>
      </c>
      <c r="AH43" s="613"/>
      <c r="AI43" s="613"/>
      <c r="AJ43" s="613"/>
      <c r="AK43" s="614"/>
    </row>
    <row r="44" spans="1:37" ht="13.5" customHeight="1" x14ac:dyDescent="0.25">
      <c r="B44" s="21" t="s">
        <v>12</v>
      </c>
      <c r="C44" s="235"/>
      <c r="D44" s="236"/>
      <c r="E44" s="236"/>
      <c r="F44" s="236"/>
      <c r="G44" s="236"/>
      <c r="H44" s="236"/>
      <c r="I44" s="236"/>
      <c r="J44" s="236"/>
      <c r="K44" s="236"/>
      <c r="L44" s="236"/>
      <c r="M44" s="236"/>
      <c r="N44" s="236"/>
      <c r="O44" s="236"/>
      <c r="P44" s="236"/>
      <c r="Q44" s="236"/>
      <c r="R44" s="236"/>
      <c r="S44" s="236"/>
      <c r="T44" s="236"/>
      <c r="U44" s="236"/>
      <c r="V44" s="608"/>
      <c r="W44" s="609"/>
      <c r="X44" s="609"/>
      <c r="Y44" s="609"/>
      <c r="Z44" s="609"/>
      <c r="AA44" s="610"/>
      <c r="AB44" s="611"/>
      <c r="AC44" s="609"/>
      <c r="AD44" s="609"/>
      <c r="AE44" s="609"/>
      <c r="AF44" s="610"/>
      <c r="AG44" s="612">
        <f t="shared" si="1"/>
        <v>0</v>
      </c>
      <c r="AH44" s="613"/>
      <c r="AI44" s="613"/>
      <c r="AJ44" s="613"/>
      <c r="AK44" s="614"/>
    </row>
    <row r="45" spans="1:37" ht="13.5" customHeight="1" x14ac:dyDescent="0.25">
      <c r="B45" s="21" t="s">
        <v>12</v>
      </c>
      <c r="C45" s="235"/>
      <c r="D45" s="236"/>
      <c r="E45" s="236"/>
      <c r="F45" s="236"/>
      <c r="G45" s="236"/>
      <c r="H45" s="236"/>
      <c r="I45" s="236"/>
      <c r="J45" s="236"/>
      <c r="K45" s="236"/>
      <c r="L45" s="236"/>
      <c r="M45" s="236"/>
      <c r="N45" s="236"/>
      <c r="O45" s="236"/>
      <c r="P45" s="236"/>
      <c r="Q45" s="236"/>
      <c r="R45" s="236"/>
      <c r="S45" s="236"/>
      <c r="T45" s="236"/>
      <c r="U45" s="236"/>
      <c r="V45" s="608"/>
      <c r="W45" s="609"/>
      <c r="X45" s="609"/>
      <c r="Y45" s="609"/>
      <c r="Z45" s="609"/>
      <c r="AA45" s="610"/>
      <c r="AB45" s="611"/>
      <c r="AC45" s="609"/>
      <c r="AD45" s="609"/>
      <c r="AE45" s="609"/>
      <c r="AF45" s="610"/>
      <c r="AG45" s="612">
        <f t="shared" si="1"/>
        <v>0</v>
      </c>
      <c r="AH45" s="613"/>
      <c r="AI45" s="613"/>
      <c r="AJ45" s="613"/>
      <c r="AK45" s="614"/>
    </row>
    <row r="46" spans="1:37" ht="13.5" customHeight="1" x14ac:dyDescent="0.25">
      <c r="B46" s="615"/>
      <c r="C46" s="616"/>
      <c r="D46" s="616"/>
      <c r="E46" s="616"/>
      <c r="F46" s="616"/>
      <c r="G46" s="616"/>
      <c r="H46" s="14"/>
      <c r="I46" s="14"/>
      <c r="J46" s="14"/>
      <c r="K46" s="12"/>
      <c r="L46" s="14"/>
      <c r="M46" s="14"/>
      <c r="N46" s="14"/>
      <c r="O46" s="14"/>
      <c r="P46" s="14"/>
      <c r="Q46" s="14"/>
      <c r="R46" s="14"/>
      <c r="S46" s="14"/>
      <c r="T46" s="14"/>
      <c r="U46" s="14"/>
      <c r="V46" s="13" t="s">
        <v>13</v>
      </c>
      <c r="W46" s="617">
        <f>SUM(W37:AA45)</f>
        <v>0</v>
      </c>
      <c r="X46" s="618"/>
      <c r="Y46" s="618"/>
      <c r="Z46" s="618"/>
      <c r="AA46" s="619"/>
      <c r="AB46" s="620">
        <f>SUM(AB37:AF45)</f>
        <v>0</v>
      </c>
      <c r="AC46" s="621"/>
      <c r="AD46" s="621"/>
      <c r="AE46" s="621"/>
      <c r="AF46" s="622"/>
      <c r="AG46" s="617">
        <f>SUM(AG37:AK45)</f>
        <v>0</v>
      </c>
      <c r="AH46" s="618"/>
      <c r="AI46" s="618"/>
      <c r="AJ46" s="618"/>
      <c r="AK46" s="623"/>
    </row>
    <row r="47" spans="1:37" ht="9.5" customHeight="1" x14ac:dyDescent="0.25">
      <c r="B47" s="10"/>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71"/>
      <c r="AH47" s="71"/>
      <c r="AI47" s="71"/>
      <c r="AJ47" s="71"/>
      <c r="AK47" s="72"/>
    </row>
    <row r="48" spans="1:37" ht="13.5" customHeight="1" x14ac:dyDescent="0.25">
      <c r="B48" s="627" t="s">
        <v>99</v>
      </c>
      <c r="C48" s="628"/>
      <c r="D48" s="628"/>
      <c r="E48" s="628"/>
      <c r="F48" s="631">
        <v>3</v>
      </c>
      <c r="G48" s="633" t="s">
        <v>22</v>
      </c>
      <c r="H48" s="633"/>
      <c r="I48" s="633"/>
      <c r="J48" s="633"/>
      <c r="K48" s="635"/>
      <c r="L48" s="635"/>
      <c r="M48" s="635"/>
      <c r="N48" s="635"/>
      <c r="O48" s="635"/>
      <c r="P48" s="635"/>
      <c r="Q48" s="635"/>
      <c r="R48" s="635"/>
      <c r="S48" s="635"/>
      <c r="T48" s="635"/>
      <c r="U48" s="635"/>
      <c r="V48" s="635"/>
      <c r="W48" s="637" t="s">
        <v>103</v>
      </c>
      <c r="X48" s="637"/>
      <c r="Y48" s="637"/>
      <c r="Z48" s="637"/>
      <c r="AA48" s="638"/>
      <c r="AB48" s="643" t="s">
        <v>29</v>
      </c>
      <c r="AC48" s="637"/>
      <c r="AD48" s="637"/>
      <c r="AE48" s="637"/>
      <c r="AF48" s="638"/>
      <c r="AG48" s="643" t="s">
        <v>104</v>
      </c>
      <c r="AH48" s="637"/>
      <c r="AI48" s="637"/>
      <c r="AJ48" s="637"/>
      <c r="AK48" s="646"/>
    </row>
    <row r="49" spans="2:37" ht="13.5" customHeight="1" x14ac:dyDescent="0.25">
      <c r="B49" s="629"/>
      <c r="C49" s="630"/>
      <c r="D49" s="630"/>
      <c r="E49" s="630"/>
      <c r="F49" s="632"/>
      <c r="G49" s="634"/>
      <c r="H49" s="634"/>
      <c r="I49" s="634"/>
      <c r="J49" s="634"/>
      <c r="K49" s="636"/>
      <c r="L49" s="636"/>
      <c r="M49" s="636"/>
      <c r="N49" s="636"/>
      <c r="O49" s="636"/>
      <c r="P49" s="636"/>
      <c r="Q49" s="636"/>
      <c r="R49" s="636"/>
      <c r="S49" s="636"/>
      <c r="T49" s="636"/>
      <c r="U49" s="636"/>
      <c r="V49" s="636"/>
      <c r="W49" s="639"/>
      <c r="X49" s="639"/>
      <c r="Y49" s="639"/>
      <c r="Z49" s="639"/>
      <c r="AA49" s="640"/>
      <c r="AB49" s="644"/>
      <c r="AC49" s="639"/>
      <c r="AD49" s="639"/>
      <c r="AE49" s="639"/>
      <c r="AF49" s="640"/>
      <c r="AG49" s="644"/>
      <c r="AH49" s="639"/>
      <c r="AI49" s="639"/>
      <c r="AJ49" s="639"/>
      <c r="AK49" s="647"/>
    </row>
    <row r="50" spans="2:37" ht="13.5" customHeight="1" x14ac:dyDescent="0.25">
      <c r="B50" s="649" t="s">
        <v>144</v>
      </c>
      <c r="C50" s="650"/>
      <c r="D50" s="650"/>
      <c r="E50" s="650"/>
      <c r="F50" s="650"/>
      <c r="G50" s="650"/>
      <c r="H50" s="650"/>
      <c r="I50" s="650"/>
      <c r="J50" s="650"/>
      <c r="K50" s="650"/>
      <c r="L50" s="650"/>
      <c r="M50" s="650"/>
      <c r="N50" s="650"/>
      <c r="O50" s="650"/>
      <c r="P50" s="650"/>
      <c r="Q50" s="650"/>
      <c r="R50" s="650"/>
      <c r="S50" s="650"/>
      <c r="T50" s="650"/>
      <c r="U50" s="650"/>
      <c r="V50" s="651"/>
      <c r="W50" s="641"/>
      <c r="X50" s="641"/>
      <c r="Y50" s="641"/>
      <c r="Z50" s="641"/>
      <c r="AA50" s="642"/>
      <c r="AB50" s="645"/>
      <c r="AC50" s="641"/>
      <c r="AD50" s="641"/>
      <c r="AE50" s="641"/>
      <c r="AF50" s="642"/>
      <c r="AG50" s="645"/>
      <c r="AH50" s="641"/>
      <c r="AI50" s="641"/>
      <c r="AJ50" s="641"/>
      <c r="AK50" s="648"/>
    </row>
    <row r="51" spans="2:37" ht="13.5" customHeight="1" x14ac:dyDescent="0.25">
      <c r="B51" s="22">
        <v>1</v>
      </c>
      <c r="C51" s="235"/>
      <c r="D51" s="236"/>
      <c r="E51" s="236"/>
      <c r="F51" s="236"/>
      <c r="G51" s="236"/>
      <c r="H51" s="236"/>
      <c r="I51" s="236"/>
      <c r="J51" s="236"/>
      <c r="K51" s="236"/>
      <c r="L51" s="236"/>
      <c r="M51" s="236"/>
      <c r="N51" s="236"/>
      <c r="O51" s="236"/>
      <c r="P51" s="236"/>
      <c r="Q51" s="236"/>
      <c r="R51" s="236"/>
      <c r="S51" s="236"/>
      <c r="T51" s="236"/>
      <c r="U51" s="236"/>
      <c r="V51" s="608"/>
      <c r="W51" s="609"/>
      <c r="X51" s="609"/>
      <c r="Y51" s="609"/>
      <c r="Z51" s="609"/>
      <c r="AA51" s="610"/>
      <c r="AB51" s="611"/>
      <c r="AC51" s="609"/>
      <c r="AD51" s="609"/>
      <c r="AE51" s="609"/>
      <c r="AF51" s="610"/>
      <c r="AG51" s="612">
        <f>W51+AB51</f>
        <v>0</v>
      </c>
      <c r="AH51" s="613"/>
      <c r="AI51" s="613"/>
      <c r="AJ51" s="613"/>
      <c r="AK51" s="614"/>
    </row>
    <row r="52" spans="2:37" ht="13.5" customHeight="1" x14ac:dyDescent="0.25">
      <c r="B52" s="20">
        <v>2</v>
      </c>
      <c r="C52" s="235"/>
      <c r="D52" s="236"/>
      <c r="E52" s="236"/>
      <c r="F52" s="236"/>
      <c r="G52" s="236"/>
      <c r="H52" s="236"/>
      <c r="I52" s="236"/>
      <c r="J52" s="236"/>
      <c r="K52" s="236"/>
      <c r="L52" s="236"/>
      <c r="M52" s="236"/>
      <c r="N52" s="236"/>
      <c r="O52" s="236"/>
      <c r="P52" s="236"/>
      <c r="Q52" s="236"/>
      <c r="R52" s="236"/>
      <c r="S52" s="236"/>
      <c r="T52" s="236"/>
      <c r="U52" s="236"/>
      <c r="V52" s="608"/>
      <c r="W52" s="609"/>
      <c r="X52" s="609"/>
      <c r="Y52" s="609"/>
      <c r="Z52" s="609"/>
      <c r="AA52" s="610"/>
      <c r="AB52" s="611"/>
      <c r="AC52" s="609"/>
      <c r="AD52" s="609"/>
      <c r="AE52" s="609"/>
      <c r="AF52" s="610"/>
      <c r="AG52" s="612">
        <f t="shared" ref="AG52:AG59" si="2">W52+AB52</f>
        <v>0</v>
      </c>
      <c r="AH52" s="613"/>
      <c r="AI52" s="613"/>
      <c r="AJ52" s="613"/>
      <c r="AK52" s="614"/>
    </row>
    <row r="53" spans="2:37" ht="13.5" customHeight="1" x14ac:dyDescent="0.25">
      <c r="B53" s="20">
        <v>3</v>
      </c>
      <c r="C53" s="235"/>
      <c r="D53" s="236"/>
      <c r="E53" s="236"/>
      <c r="F53" s="236"/>
      <c r="G53" s="236"/>
      <c r="H53" s="236"/>
      <c r="I53" s="236"/>
      <c r="J53" s="236"/>
      <c r="K53" s="236"/>
      <c r="L53" s="236"/>
      <c r="M53" s="236"/>
      <c r="N53" s="236"/>
      <c r="O53" s="236"/>
      <c r="P53" s="236"/>
      <c r="Q53" s="236"/>
      <c r="R53" s="236"/>
      <c r="S53" s="236"/>
      <c r="T53" s="236"/>
      <c r="U53" s="236"/>
      <c r="V53" s="608"/>
      <c r="W53" s="609"/>
      <c r="X53" s="609"/>
      <c r="Y53" s="609"/>
      <c r="Z53" s="609"/>
      <c r="AA53" s="610"/>
      <c r="AB53" s="611"/>
      <c r="AC53" s="609"/>
      <c r="AD53" s="609"/>
      <c r="AE53" s="609"/>
      <c r="AF53" s="610"/>
      <c r="AG53" s="612">
        <f t="shared" si="2"/>
        <v>0</v>
      </c>
      <c r="AH53" s="613"/>
      <c r="AI53" s="613"/>
      <c r="AJ53" s="613"/>
      <c r="AK53" s="614"/>
    </row>
    <row r="54" spans="2:37" ht="13.5" customHeight="1" x14ac:dyDescent="0.25">
      <c r="B54" s="20">
        <v>4</v>
      </c>
      <c r="C54" s="235"/>
      <c r="D54" s="236"/>
      <c r="E54" s="236"/>
      <c r="F54" s="236"/>
      <c r="G54" s="236"/>
      <c r="H54" s="236"/>
      <c r="I54" s="236"/>
      <c r="J54" s="236"/>
      <c r="K54" s="236"/>
      <c r="L54" s="236"/>
      <c r="M54" s="236"/>
      <c r="N54" s="236"/>
      <c r="O54" s="236"/>
      <c r="P54" s="236"/>
      <c r="Q54" s="236"/>
      <c r="R54" s="236"/>
      <c r="S54" s="236"/>
      <c r="T54" s="236"/>
      <c r="U54" s="236"/>
      <c r="V54" s="608"/>
      <c r="W54" s="609"/>
      <c r="X54" s="609"/>
      <c r="Y54" s="609"/>
      <c r="Z54" s="609"/>
      <c r="AA54" s="610"/>
      <c r="AB54" s="611"/>
      <c r="AC54" s="609"/>
      <c r="AD54" s="609"/>
      <c r="AE54" s="609"/>
      <c r="AF54" s="610"/>
      <c r="AG54" s="612">
        <f t="shared" si="2"/>
        <v>0</v>
      </c>
      <c r="AH54" s="613"/>
      <c r="AI54" s="613"/>
      <c r="AJ54" s="613"/>
      <c r="AK54" s="614"/>
    </row>
    <row r="55" spans="2:37" ht="13.5" customHeight="1" x14ac:dyDescent="0.25">
      <c r="B55" s="21" t="s">
        <v>12</v>
      </c>
      <c r="C55" s="235"/>
      <c r="D55" s="236"/>
      <c r="E55" s="236"/>
      <c r="F55" s="236"/>
      <c r="G55" s="236"/>
      <c r="H55" s="236"/>
      <c r="I55" s="236"/>
      <c r="J55" s="236"/>
      <c r="K55" s="236"/>
      <c r="L55" s="236"/>
      <c r="M55" s="236"/>
      <c r="N55" s="236"/>
      <c r="O55" s="236"/>
      <c r="P55" s="236"/>
      <c r="Q55" s="236"/>
      <c r="R55" s="236"/>
      <c r="S55" s="236"/>
      <c r="T55" s="236"/>
      <c r="U55" s="236"/>
      <c r="V55" s="608"/>
      <c r="W55" s="609"/>
      <c r="X55" s="609"/>
      <c r="Y55" s="609"/>
      <c r="Z55" s="609"/>
      <c r="AA55" s="610"/>
      <c r="AB55" s="611"/>
      <c r="AC55" s="609"/>
      <c r="AD55" s="609"/>
      <c r="AE55" s="609"/>
      <c r="AF55" s="610"/>
      <c r="AG55" s="612">
        <f t="shared" si="2"/>
        <v>0</v>
      </c>
      <c r="AH55" s="613"/>
      <c r="AI55" s="613"/>
      <c r="AJ55" s="613"/>
      <c r="AK55" s="614"/>
    </row>
    <row r="56" spans="2:37" ht="13.5" customHeight="1" x14ac:dyDescent="0.25">
      <c r="B56" s="21" t="s">
        <v>12</v>
      </c>
      <c r="C56" s="235"/>
      <c r="D56" s="236"/>
      <c r="E56" s="236"/>
      <c r="F56" s="236"/>
      <c r="G56" s="236"/>
      <c r="H56" s="236"/>
      <c r="I56" s="236"/>
      <c r="J56" s="236"/>
      <c r="K56" s="236"/>
      <c r="L56" s="236"/>
      <c r="M56" s="236"/>
      <c r="N56" s="236"/>
      <c r="O56" s="236"/>
      <c r="P56" s="236"/>
      <c r="Q56" s="236"/>
      <c r="R56" s="236"/>
      <c r="S56" s="236"/>
      <c r="T56" s="236"/>
      <c r="U56" s="236"/>
      <c r="V56" s="608"/>
      <c r="W56" s="609"/>
      <c r="X56" s="609"/>
      <c r="Y56" s="609"/>
      <c r="Z56" s="609"/>
      <c r="AA56" s="610"/>
      <c r="AB56" s="611"/>
      <c r="AC56" s="609"/>
      <c r="AD56" s="609"/>
      <c r="AE56" s="609"/>
      <c r="AF56" s="610"/>
      <c r="AG56" s="612">
        <f>W56+AB56</f>
        <v>0</v>
      </c>
      <c r="AH56" s="613"/>
      <c r="AI56" s="613"/>
      <c r="AJ56" s="613"/>
      <c r="AK56" s="614"/>
    </row>
    <row r="57" spans="2:37" ht="13.5" customHeight="1" x14ac:dyDescent="0.25">
      <c r="B57" s="21" t="s">
        <v>12</v>
      </c>
      <c r="C57" s="235"/>
      <c r="D57" s="236"/>
      <c r="E57" s="236"/>
      <c r="F57" s="236"/>
      <c r="G57" s="236"/>
      <c r="H57" s="236"/>
      <c r="I57" s="236"/>
      <c r="J57" s="236"/>
      <c r="K57" s="236"/>
      <c r="L57" s="236"/>
      <c r="M57" s="236"/>
      <c r="N57" s="236"/>
      <c r="O57" s="236"/>
      <c r="P57" s="236"/>
      <c r="Q57" s="236"/>
      <c r="R57" s="236"/>
      <c r="S57" s="236"/>
      <c r="T57" s="236"/>
      <c r="U57" s="236"/>
      <c r="V57" s="608"/>
      <c r="W57" s="609"/>
      <c r="X57" s="609"/>
      <c r="Y57" s="609"/>
      <c r="Z57" s="609"/>
      <c r="AA57" s="610"/>
      <c r="AB57" s="611"/>
      <c r="AC57" s="609"/>
      <c r="AD57" s="609"/>
      <c r="AE57" s="609"/>
      <c r="AF57" s="610"/>
      <c r="AG57" s="612">
        <f>W57+AB57</f>
        <v>0</v>
      </c>
      <c r="AH57" s="613"/>
      <c r="AI57" s="613"/>
      <c r="AJ57" s="613"/>
      <c r="AK57" s="614"/>
    </row>
    <row r="58" spans="2:37" ht="13.5" customHeight="1" x14ac:dyDescent="0.25">
      <c r="B58" s="21" t="s">
        <v>12</v>
      </c>
      <c r="C58" s="235"/>
      <c r="D58" s="236"/>
      <c r="E58" s="236"/>
      <c r="F58" s="236"/>
      <c r="G58" s="236"/>
      <c r="H58" s="236"/>
      <c r="I58" s="236"/>
      <c r="J58" s="236"/>
      <c r="K58" s="236"/>
      <c r="L58" s="236"/>
      <c r="M58" s="236"/>
      <c r="N58" s="236"/>
      <c r="O58" s="236"/>
      <c r="P58" s="236"/>
      <c r="Q58" s="236"/>
      <c r="R58" s="236"/>
      <c r="S58" s="236"/>
      <c r="T58" s="236"/>
      <c r="U58" s="236"/>
      <c r="V58" s="608"/>
      <c r="W58" s="609"/>
      <c r="X58" s="609"/>
      <c r="Y58" s="609"/>
      <c r="Z58" s="609"/>
      <c r="AA58" s="610"/>
      <c r="AB58" s="611"/>
      <c r="AC58" s="609"/>
      <c r="AD58" s="609"/>
      <c r="AE58" s="609"/>
      <c r="AF58" s="610"/>
      <c r="AG58" s="612">
        <f t="shared" si="2"/>
        <v>0</v>
      </c>
      <c r="AH58" s="613"/>
      <c r="AI58" s="613"/>
      <c r="AJ58" s="613"/>
      <c r="AK58" s="614"/>
    </row>
    <row r="59" spans="2:37" ht="13.5" customHeight="1" x14ac:dyDescent="0.25">
      <c r="B59" s="21" t="s">
        <v>12</v>
      </c>
      <c r="C59" s="235"/>
      <c r="D59" s="236"/>
      <c r="E59" s="236"/>
      <c r="F59" s="236"/>
      <c r="G59" s="236"/>
      <c r="H59" s="236"/>
      <c r="I59" s="236"/>
      <c r="J59" s="236"/>
      <c r="K59" s="236"/>
      <c r="L59" s="236"/>
      <c r="M59" s="236"/>
      <c r="N59" s="236"/>
      <c r="O59" s="236"/>
      <c r="P59" s="236"/>
      <c r="Q59" s="236"/>
      <c r="R59" s="236"/>
      <c r="S59" s="236"/>
      <c r="T59" s="236"/>
      <c r="U59" s="236"/>
      <c r="V59" s="608"/>
      <c r="W59" s="609"/>
      <c r="X59" s="609"/>
      <c r="Y59" s="609"/>
      <c r="Z59" s="609"/>
      <c r="AA59" s="610"/>
      <c r="AB59" s="611"/>
      <c r="AC59" s="609"/>
      <c r="AD59" s="609"/>
      <c r="AE59" s="609"/>
      <c r="AF59" s="610"/>
      <c r="AG59" s="612">
        <f t="shared" si="2"/>
        <v>0</v>
      </c>
      <c r="AH59" s="613"/>
      <c r="AI59" s="613"/>
      <c r="AJ59" s="613"/>
      <c r="AK59" s="614"/>
    </row>
    <row r="60" spans="2:37" ht="13.5" customHeight="1" x14ac:dyDescent="0.25">
      <c r="B60" s="615"/>
      <c r="C60" s="616"/>
      <c r="D60" s="616"/>
      <c r="E60" s="616"/>
      <c r="F60" s="616"/>
      <c r="G60" s="616"/>
      <c r="H60" s="14"/>
      <c r="I60" s="14"/>
      <c r="J60" s="14"/>
      <c r="K60" s="12"/>
      <c r="L60" s="14"/>
      <c r="M60" s="14"/>
      <c r="N60" s="14"/>
      <c r="O60" s="14"/>
      <c r="P60" s="14"/>
      <c r="Q60" s="14"/>
      <c r="R60" s="14"/>
      <c r="S60" s="14"/>
      <c r="T60" s="14"/>
      <c r="U60" s="14"/>
      <c r="V60" s="13" t="s">
        <v>13</v>
      </c>
      <c r="W60" s="617">
        <f>SUM(W51:AA59)</f>
        <v>0</v>
      </c>
      <c r="X60" s="618"/>
      <c r="Y60" s="618"/>
      <c r="Z60" s="618"/>
      <c r="AA60" s="619"/>
      <c r="AB60" s="620">
        <f>SUM(AB51:AF59)</f>
        <v>0</v>
      </c>
      <c r="AC60" s="621"/>
      <c r="AD60" s="621"/>
      <c r="AE60" s="621"/>
      <c r="AF60" s="622"/>
      <c r="AG60" s="617">
        <f>SUM(AG51:AK59)</f>
        <v>0</v>
      </c>
      <c r="AH60" s="618"/>
      <c r="AI60" s="618"/>
      <c r="AJ60" s="618"/>
      <c r="AK60" s="623"/>
    </row>
    <row r="61" spans="2:37" ht="9.5" customHeight="1" x14ac:dyDescent="0.25">
      <c r="B61" s="10"/>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71"/>
      <c r="AH61" s="71"/>
      <c r="AI61" s="71"/>
      <c r="AJ61" s="71"/>
      <c r="AK61" s="72"/>
    </row>
    <row r="62" spans="2:37" ht="13.5" customHeight="1" x14ac:dyDescent="0.25">
      <c r="B62" s="627" t="s">
        <v>99</v>
      </c>
      <c r="C62" s="628"/>
      <c r="D62" s="628"/>
      <c r="E62" s="628"/>
      <c r="F62" s="631">
        <v>4</v>
      </c>
      <c r="G62" s="633" t="s">
        <v>22</v>
      </c>
      <c r="H62" s="633"/>
      <c r="I62" s="633"/>
      <c r="J62" s="633"/>
      <c r="K62" s="635"/>
      <c r="L62" s="635"/>
      <c r="M62" s="635"/>
      <c r="N62" s="635"/>
      <c r="O62" s="635"/>
      <c r="P62" s="635"/>
      <c r="Q62" s="635"/>
      <c r="R62" s="635"/>
      <c r="S62" s="635"/>
      <c r="T62" s="635"/>
      <c r="U62" s="635"/>
      <c r="V62" s="635"/>
      <c r="W62" s="637" t="s">
        <v>103</v>
      </c>
      <c r="X62" s="637"/>
      <c r="Y62" s="637"/>
      <c r="Z62" s="637"/>
      <c r="AA62" s="638"/>
      <c r="AB62" s="643" t="s">
        <v>29</v>
      </c>
      <c r="AC62" s="637"/>
      <c r="AD62" s="637"/>
      <c r="AE62" s="637"/>
      <c r="AF62" s="638"/>
      <c r="AG62" s="643" t="s">
        <v>104</v>
      </c>
      <c r="AH62" s="637"/>
      <c r="AI62" s="637"/>
      <c r="AJ62" s="637"/>
      <c r="AK62" s="646"/>
    </row>
    <row r="63" spans="2:37" ht="13.5" customHeight="1" x14ac:dyDescent="0.25">
      <c r="B63" s="629"/>
      <c r="C63" s="630"/>
      <c r="D63" s="630"/>
      <c r="E63" s="630"/>
      <c r="F63" s="632"/>
      <c r="G63" s="634"/>
      <c r="H63" s="634"/>
      <c r="I63" s="634"/>
      <c r="J63" s="634"/>
      <c r="K63" s="636"/>
      <c r="L63" s="636"/>
      <c r="M63" s="636"/>
      <c r="N63" s="636"/>
      <c r="O63" s="636"/>
      <c r="P63" s="636"/>
      <c r="Q63" s="636"/>
      <c r="R63" s="636"/>
      <c r="S63" s="636"/>
      <c r="T63" s="636"/>
      <c r="U63" s="636"/>
      <c r="V63" s="636"/>
      <c r="W63" s="639"/>
      <c r="X63" s="639"/>
      <c r="Y63" s="639"/>
      <c r="Z63" s="639"/>
      <c r="AA63" s="640"/>
      <c r="AB63" s="644"/>
      <c r="AC63" s="639"/>
      <c r="AD63" s="639"/>
      <c r="AE63" s="639"/>
      <c r="AF63" s="640"/>
      <c r="AG63" s="644"/>
      <c r="AH63" s="639"/>
      <c r="AI63" s="639"/>
      <c r="AJ63" s="639"/>
      <c r="AK63" s="647"/>
    </row>
    <row r="64" spans="2:37" ht="13.5" customHeight="1" x14ac:dyDescent="0.25">
      <c r="B64" s="649" t="s">
        <v>144</v>
      </c>
      <c r="C64" s="650"/>
      <c r="D64" s="650"/>
      <c r="E64" s="650"/>
      <c r="F64" s="650"/>
      <c r="G64" s="650"/>
      <c r="H64" s="650"/>
      <c r="I64" s="650"/>
      <c r="J64" s="650"/>
      <c r="K64" s="650"/>
      <c r="L64" s="650"/>
      <c r="M64" s="650"/>
      <c r="N64" s="650"/>
      <c r="O64" s="650"/>
      <c r="P64" s="650"/>
      <c r="Q64" s="650"/>
      <c r="R64" s="650"/>
      <c r="S64" s="650"/>
      <c r="T64" s="650"/>
      <c r="U64" s="650"/>
      <c r="V64" s="651"/>
      <c r="W64" s="641"/>
      <c r="X64" s="641"/>
      <c r="Y64" s="641"/>
      <c r="Z64" s="641"/>
      <c r="AA64" s="642"/>
      <c r="AB64" s="645"/>
      <c r="AC64" s="641"/>
      <c r="AD64" s="641"/>
      <c r="AE64" s="641"/>
      <c r="AF64" s="642"/>
      <c r="AG64" s="645"/>
      <c r="AH64" s="641"/>
      <c r="AI64" s="641"/>
      <c r="AJ64" s="641"/>
      <c r="AK64" s="648"/>
    </row>
    <row r="65" spans="2:37" ht="13.5" customHeight="1" x14ac:dyDescent="0.25">
      <c r="B65" s="22">
        <v>1</v>
      </c>
      <c r="C65" s="235"/>
      <c r="D65" s="236"/>
      <c r="E65" s="236"/>
      <c r="F65" s="236"/>
      <c r="G65" s="236"/>
      <c r="H65" s="236"/>
      <c r="I65" s="236"/>
      <c r="J65" s="236"/>
      <c r="K65" s="236"/>
      <c r="L65" s="236"/>
      <c r="M65" s="236"/>
      <c r="N65" s="236"/>
      <c r="O65" s="236"/>
      <c r="P65" s="236"/>
      <c r="Q65" s="236"/>
      <c r="R65" s="236"/>
      <c r="S65" s="236"/>
      <c r="T65" s="236"/>
      <c r="U65" s="236"/>
      <c r="V65" s="608"/>
      <c r="W65" s="609"/>
      <c r="X65" s="609"/>
      <c r="Y65" s="609"/>
      <c r="Z65" s="609"/>
      <c r="AA65" s="610"/>
      <c r="AB65" s="611"/>
      <c r="AC65" s="609"/>
      <c r="AD65" s="609"/>
      <c r="AE65" s="609"/>
      <c r="AF65" s="610"/>
      <c r="AG65" s="612">
        <f>W65+AB65</f>
        <v>0</v>
      </c>
      <c r="AH65" s="613"/>
      <c r="AI65" s="613"/>
      <c r="AJ65" s="613"/>
      <c r="AK65" s="614"/>
    </row>
    <row r="66" spans="2:37" ht="13.5" customHeight="1" x14ac:dyDescent="0.25">
      <c r="B66" s="20">
        <v>2</v>
      </c>
      <c r="C66" s="235"/>
      <c r="D66" s="236"/>
      <c r="E66" s="236"/>
      <c r="F66" s="236"/>
      <c r="G66" s="236"/>
      <c r="H66" s="236"/>
      <c r="I66" s="236"/>
      <c r="J66" s="236"/>
      <c r="K66" s="236"/>
      <c r="L66" s="236"/>
      <c r="M66" s="236"/>
      <c r="N66" s="236"/>
      <c r="O66" s="236"/>
      <c r="P66" s="236"/>
      <c r="Q66" s="236"/>
      <c r="R66" s="236"/>
      <c r="S66" s="236"/>
      <c r="T66" s="236"/>
      <c r="U66" s="236"/>
      <c r="V66" s="608"/>
      <c r="W66" s="609"/>
      <c r="X66" s="609"/>
      <c r="Y66" s="609"/>
      <c r="Z66" s="609"/>
      <c r="AA66" s="610"/>
      <c r="AB66" s="611"/>
      <c r="AC66" s="609"/>
      <c r="AD66" s="609"/>
      <c r="AE66" s="609"/>
      <c r="AF66" s="610"/>
      <c r="AG66" s="612">
        <f t="shared" ref="AG66:AG73" si="3">W66+AB66</f>
        <v>0</v>
      </c>
      <c r="AH66" s="613"/>
      <c r="AI66" s="613"/>
      <c r="AJ66" s="613"/>
      <c r="AK66" s="614"/>
    </row>
    <row r="67" spans="2:37" ht="13.5" customHeight="1" x14ac:dyDescent="0.25">
      <c r="B67" s="20">
        <v>3</v>
      </c>
      <c r="C67" s="235"/>
      <c r="D67" s="236"/>
      <c r="E67" s="236"/>
      <c r="F67" s="236"/>
      <c r="G67" s="236"/>
      <c r="H67" s="236"/>
      <c r="I67" s="236"/>
      <c r="J67" s="236"/>
      <c r="K67" s="236"/>
      <c r="L67" s="236"/>
      <c r="M67" s="236"/>
      <c r="N67" s="236"/>
      <c r="O67" s="236"/>
      <c r="P67" s="236"/>
      <c r="Q67" s="236"/>
      <c r="R67" s="236"/>
      <c r="S67" s="236"/>
      <c r="T67" s="236"/>
      <c r="U67" s="236"/>
      <c r="V67" s="608"/>
      <c r="W67" s="609"/>
      <c r="X67" s="609"/>
      <c r="Y67" s="609"/>
      <c r="Z67" s="609"/>
      <c r="AA67" s="610"/>
      <c r="AB67" s="611"/>
      <c r="AC67" s="609"/>
      <c r="AD67" s="609"/>
      <c r="AE67" s="609"/>
      <c r="AF67" s="610"/>
      <c r="AG67" s="612">
        <f t="shared" si="3"/>
        <v>0</v>
      </c>
      <c r="AH67" s="613"/>
      <c r="AI67" s="613"/>
      <c r="AJ67" s="613"/>
      <c r="AK67" s="614"/>
    </row>
    <row r="68" spans="2:37" ht="13.5" customHeight="1" x14ac:dyDescent="0.25">
      <c r="B68" s="20">
        <v>4</v>
      </c>
      <c r="C68" s="235"/>
      <c r="D68" s="236"/>
      <c r="E68" s="236"/>
      <c r="F68" s="236"/>
      <c r="G68" s="236"/>
      <c r="H68" s="236"/>
      <c r="I68" s="236"/>
      <c r="J68" s="236"/>
      <c r="K68" s="236"/>
      <c r="L68" s="236"/>
      <c r="M68" s="236"/>
      <c r="N68" s="236"/>
      <c r="O68" s="236"/>
      <c r="P68" s="236"/>
      <c r="Q68" s="236"/>
      <c r="R68" s="236"/>
      <c r="S68" s="236"/>
      <c r="T68" s="236"/>
      <c r="U68" s="236"/>
      <c r="V68" s="608"/>
      <c r="W68" s="609"/>
      <c r="X68" s="609"/>
      <c r="Y68" s="609"/>
      <c r="Z68" s="609"/>
      <c r="AA68" s="610"/>
      <c r="AB68" s="611"/>
      <c r="AC68" s="609"/>
      <c r="AD68" s="609"/>
      <c r="AE68" s="609"/>
      <c r="AF68" s="610"/>
      <c r="AG68" s="612">
        <f t="shared" si="3"/>
        <v>0</v>
      </c>
      <c r="AH68" s="613"/>
      <c r="AI68" s="613"/>
      <c r="AJ68" s="613"/>
      <c r="AK68" s="614"/>
    </row>
    <row r="69" spans="2:37" ht="13.5" customHeight="1" x14ac:dyDescent="0.25">
      <c r="B69" s="21" t="s">
        <v>12</v>
      </c>
      <c r="C69" s="235"/>
      <c r="D69" s="236"/>
      <c r="E69" s="236"/>
      <c r="F69" s="236"/>
      <c r="G69" s="236"/>
      <c r="H69" s="236"/>
      <c r="I69" s="236"/>
      <c r="J69" s="236"/>
      <c r="K69" s="236"/>
      <c r="L69" s="236"/>
      <c r="M69" s="236"/>
      <c r="N69" s="236"/>
      <c r="O69" s="236"/>
      <c r="P69" s="236"/>
      <c r="Q69" s="236"/>
      <c r="R69" s="236"/>
      <c r="S69" s="236"/>
      <c r="T69" s="236"/>
      <c r="U69" s="236"/>
      <c r="V69" s="608"/>
      <c r="W69" s="609"/>
      <c r="X69" s="609"/>
      <c r="Y69" s="609"/>
      <c r="Z69" s="609"/>
      <c r="AA69" s="610"/>
      <c r="AB69" s="611"/>
      <c r="AC69" s="609"/>
      <c r="AD69" s="609"/>
      <c r="AE69" s="609"/>
      <c r="AF69" s="610"/>
      <c r="AG69" s="612">
        <f t="shared" si="3"/>
        <v>0</v>
      </c>
      <c r="AH69" s="613"/>
      <c r="AI69" s="613"/>
      <c r="AJ69" s="613"/>
      <c r="AK69" s="614"/>
    </row>
    <row r="70" spans="2:37" ht="13.5" customHeight="1" x14ac:dyDescent="0.25">
      <c r="B70" s="21" t="s">
        <v>12</v>
      </c>
      <c r="C70" s="235"/>
      <c r="D70" s="236"/>
      <c r="E70" s="236"/>
      <c r="F70" s="236"/>
      <c r="G70" s="236"/>
      <c r="H70" s="236"/>
      <c r="I70" s="236"/>
      <c r="J70" s="236"/>
      <c r="K70" s="236"/>
      <c r="L70" s="236"/>
      <c r="M70" s="236"/>
      <c r="N70" s="236"/>
      <c r="O70" s="236"/>
      <c r="P70" s="236"/>
      <c r="Q70" s="236"/>
      <c r="R70" s="236"/>
      <c r="S70" s="236"/>
      <c r="T70" s="236"/>
      <c r="U70" s="236"/>
      <c r="V70" s="608"/>
      <c r="W70" s="609"/>
      <c r="X70" s="609"/>
      <c r="Y70" s="609"/>
      <c r="Z70" s="609"/>
      <c r="AA70" s="610"/>
      <c r="AB70" s="611"/>
      <c r="AC70" s="609"/>
      <c r="AD70" s="609"/>
      <c r="AE70" s="609"/>
      <c r="AF70" s="610"/>
      <c r="AG70" s="612">
        <f>W70+AB70</f>
        <v>0</v>
      </c>
      <c r="AH70" s="613"/>
      <c r="AI70" s="613"/>
      <c r="AJ70" s="613"/>
      <c r="AK70" s="614"/>
    </row>
    <row r="71" spans="2:37" ht="13.5" customHeight="1" x14ac:dyDescent="0.25">
      <c r="B71" s="21" t="s">
        <v>12</v>
      </c>
      <c r="C71" s="235"/>
      <c r="D71" s="236"/>
      <c r="E71" s="236"/>
      <c r="F71" s="236"/>
      <c r="G71" s="236"/>
      <c r="H71" s="236"/>
      <c r="I71" s="236"/>
      <c r="J71" s="236"/>
      <c r="K71" s="236"/>
      <c r="L71" s="236"/>
      <c r="M71" s="236"/>
      <c r="N71" s="236"/>
      <c r="O71" s="236"/>
      <c r="P71" s="236"/>
      <c r="Q71" s="236"/>
      <c r="R71" s="236"/>
      <c r="S71" s="236"/>
      <c r="T71" s="236"/>
      <c r="U71" s="236"/>
      <c r="V71" s="608"/>
      <c r="W71" s="609"/>
      <c r="X71" s="609"/>
      <c r="Y71" s="609"/>
      <c r="Z71" s="609"/>
      <c r="AA71" s="610"/>
      <c r="AB71" s="611"/>
      <c r="AC71" s="609"/>
      <c r="AD71" s="609"/>
      <c r="AE71" s="609"/>
      <c r="AF71" s="610"/>
      <c r="AG71" s="612">
        <f>W71+AB71</f>
        <v>0</v>
      </c>
      <c r="AH71" s="613"/>
      <c r="AI71" s="613"/>
      <c r="AJ71" s="613"/>
      <c r="AK71" s="614"/>
    </row>
    <row r="72" spans="2:37" ht="13.5" customHeight="1" x14ac:dyDescent="0.25">
      <c r="B72" s="21" t="s">
        <v>12</v>
      </c>
      <c r="C72" s="235"/>
      <c r="D72" s="236"/>
      <c r="E72" s="236"/>
      <c r="F72" s="236"/>
      <c r="G72" s="236"/>
      <c r="H72" s="236"/>
      <c r="I72" s="236"/>
      <c r="J72" s="236"/>
      <c r="K72" s="236"/>
      <c r="L72" s="236"/>
      <c r="M72" s="236"/>
      <c r="N72" s="236"/>
      <c r="O72" s="236"/>
      <c r="P72" s="236"/>
      <c r="Q72" s="236"/>
      <c r="R72" s="236"/>
      <c r="S72" s="236"/>
      <c r="T72" s="236"/>
      <c r="U72" s="236"/>
      <c r="V72" s="608"/>
      <c r="W72" s="609"/>
      <c r="X72" s="609"/>
      <c r="Y72" s="609"/>
      <c r="Z72" s="609"/>
      <c r="AA72" s="610"/>
      <c r="AB72" s="611"/>
      <c r="AC72" s="609"/>
      <c r="AD72" s="609"/>
      <c r="AE72" s="609"/>
      <c r="AF72" s="610"/>
      <c r="AG72" s="612">
        <f t="shared" si="3"/>
        <v>0</v>
      </c>
      <c r="AH72" s="613"/>
      <c r="AI72" s="613"/>
      <c r="AJ72" s="613"/>
      <c r="AK72" s="614"/>
    </row>
    <row r="73" spans="2:37" ht="13.5" customHeight="1" x14ac:dyDescent="0.25">
      <c r="B73" s="21" t="s">
        <v>12</v>
      </c>
      <c r="C73" s="235"/>
      <c r="D73" s="236"/>
      <c r="E73" s="236"/>
      <c r="F73" s="236"/>
      <c r="G73" s="236"/>
      <c r="H73" s="236"/>
      <c r="I73" s="236"/>
      <c r="J73" s="236"/>
      <c r="K73" s="236"/>
      <c r="L73" s="236"/>
      <c r="M73" s="236"/>
      <c r="N73" s="236"/>
      <c r="O73" s="236"/>
      <c r="P73" s="236"/>
      <c r="Q73" s="236"/>
      <c r="R73" s="236"/>
      <c r="S73" s="236"/>
      <c r="T73" s="236"/>
      <c r="U73" s="236"/>
      <c r="V73" s="608"/>
      <c r="W73" s="609"/>
      <c r="X73" s="609"/>
      <c r="Y73" s="609"/>
      <c r="Z73" s="609"/>
      <c r="AA73" s="610"/>
      <c r="AB73" s="611"/>
      <c r="AC73" s="609"/>
      <c r="AD73" s="609"/>
      <c r="AE73" s="609"/>
      <c r="AF73" s="610"/>
      <c r="AG73" s="612">
        <f t="shared" si="3"/>
        <v>0</v>
      </c>
      <c r="AH73" s="613"/>
      <c r="AI73" s="613"/>
      <c r="AJ73" s="613"/>
      <c r="AK73" s="614"/>
    </row>
    <row r="74" spans="2:37" ht="13.5" customHeight="1" x14ac:dyDescent="0.25">
      <c r="B74" s="615"/>
      <c r="C74" s="616"/>
      <c r="D74" s="616"/>
      <c r="E74" s="616"/>
      <c r="F74" s="616"/>
      <c r="G74" s="616"/>
      <c r="H74" s="14"/>
      <c r="I74" s="14"/>
      <c r="J74" s="14"/>
      <c r="K74" s="12"/>
      <c r="L74" s="14"/>
      <c r="M74" s="14"/>
      <c r="N74" s="14"/>
      <c r="O74" s="14"/>
      <c r="P74" s="14"/>
      <c r="Q74" s="14"/>
      <c r="R74" s="14"/>
      <c r="S74" s="14"/>
      <c r="T74" s="14"/>
      <c r="U74" s="14"/>
      <c r="V74" s="13" t="s">
        <v>13</v>
      </c>
      <c r="W74" s="617">
        <f>SUM(W65:AA73)</f>
        <v>0</v>
      </c>
      <c r="X74" s="618"/>
      <c r="Y74" s="618"/>
      <c r="Z74" s="618"/>
      <c r="AA74" s="619"/>
      <c r="AB74" s="620">
        <f>SUM(AB65:AF73)</f>
        <v>0</v>
      </c>
      <c r="AC74" s="621"/>
      <c r="AD74" s="621"/>
      <c r="AE74" s="621"/>
      <c r="AF74" s="622"/>
      <c r="AG74" s="617">
        <f>SUM(AG65:AK73)</f>
        <v>0</v>
      </c>
      <c r="AH74" s="618"/>
      <c r="AI74" s="618"/>
      <c r="AJ74" s="618"/>
      <c r="AK74" s="623"/>
    </row>
    <row r="75" spans="2:37" ht="9.5" customHeight="1" x14ac:dyDescent="0.25">
      <c r="B75" s="10"/>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71"/>
      <c r="AH75" s="71"/>
      <c r="AI75" s="71"/>
      <c r="AJ75" s="71"/>
      <c r="AK75" s="72"/>
    </row>
    <row r="76" spans="2:37" ht="13.5" customHeight="1" x14ac:dyDescent="0.25">
      <c r="B76" s="627" t="s">
        <v>99</v>
      </c>
      <c r="C76" s="628"/>
      <c r="D76" s="628"/>
      <c r="E76" s="628"/>
      <c r="F76" s="631">
        <v>5</v>
      </c>
      <c r="G76" s="633" t="s">
        <v>22</v>
      </c>
      <c r="H76" s="633"/>
      <c r="I76" s="633"/>
      <c r="J76" s="633"/>
      <c r="K76" s="635"/>
      <c r="L76" s="635"/>
      <c r="M76" s="635"/>
      <c r="N76" s="635"/>
      <c r="O76" s="635"/>
      <c r="P76" s="635"/>
      <c r="Q76" s="635"/>
      <c r="R76" s="635"/>
      <c r="S76" s="635"/>
      <c r="T76" s="635"/>
      <c r="U76" s="635"/>
      <c r="V76" s="635"/>
      <c r="W76" s="637" t="s">
        <v>103</v>
      </c>
      <c r="X76" s="637"/>
      <c r="Y76" s="637"/>
      <c r="Z76" s="637"/>
      <c r="AA76" s="638"/>
      <c r="AB76" s="643" t="s">
        <v>29</v>
      </c>
      <c r="AC76" s="637"/>
      <c r="AD76" s="637"/>
      <c r="AE76" s="637"/>
      <c r="AF76" s="638"/>
      <c r="AG76" s="643" t="s">
        <v>104</v>
      </c>
      <c r="AH76" s="637"/>
      <c r="AI76" s="637"/>
      <c r="AJ76" s="637"/>
      <c r="AK76" s="646"/>
    </row>
    <row r="77" spans="2:37" ht="13.5" customHeight="1" x14ac:dyDescent="0.25">
      <c r="B77" s="629"/>
      <c r="C77" s="630"/>
      <c r="D77" s="630"/>
      <c r="E77" s="630"/>
      <c r="F77" s="632"/>
      <c r="G77" s="634"/>
      <c r="H77" s="634"/>
      <c r="I77" s="634"/>
      <c r="J77" s="634"/>
      <c r="K77" s="636"/>
      <c r="L77" s="636"/>
      <c r="M77" s="636"/>
      <c r="N77" s="636"/>
      <c r="O77" s="636"/>
      <c r="P77" s="636"/>
      <c r="Q77" s="636"/>
      <c r="R77" s="636"/>
      <c r="S77" s="636"/>
      <c r="T77" s="636"/>
      <c r="U77" s="636"/>
      <c r="V77" s="636"/>
      <c r="W77" s="639"/>
      <c r="X77" s="639"/>
      <c r="Y77" s="639"/>
      <c r="Z77" s="639"/>
      <c r="AA77" s="640"/>
      <c r="AB77" s="644"/>
      <c r="AC77" s="639"/>
      <c r="AD77" s="639"/>
      <c r="AE77" s="639"/>
      <c r="AF77" s="640"/>
      <c r="AG77" s="644"/>
      <c r="AH77" s="639"/>
      <c r="AI77" s="639"/>
      <c r="AJ77" s="639"/>
      <c r="AK77" s="647"/>
    </row>
    <row r="78" spans="2:37" ht="13.5" customHeight="1" x14ac:dyDescent="0.25">
      <c r="B78" s="649" t="s">
        <v>144</v>
      </c>
      <c r="C78" s="650"/>
      <c r="D78" s="650"/>
      <c r="E78" s="650"/>
      <c r="F78" s="650"/>
      <c r="G78" s="650"/>
      <c r="H78" s="650"/>
      <c r="I78" s="650"/>
      <c r="J78" s="650"/>
      <c r="K78" s="650"/>
      <c r="L78" s="650"/>
      <c r="M78" s="650"/>
      <c r="N78" s="650"/>
      <c r="O78" s="650"/>
      <c r="P78" s="650"/>
      <c r="Q78" s="650"/>
      <c r="R78" s="650"/>
      <c r="S78" s="650"/>
      <c r="T78" s="650"/>
      <c r="U78" s="650"/>
      <c r="V78" s="651"/>
      <c r="W78" s="641"/>
      <c r="X78" s="641"/>
      <c r="Y78" s="641"/>
      <c r="Z78" s="641"/>
      <c r="AA78" s="642"/>
      <c r="AB78" s="645"/>
      <c r="AC78" s="641"/>
      <c r="AD78" s="641"/>
      <c r="AE78" s="641"/>
      <c r="AF78" s="642"/>
      <c r="AG78" s="645"/>
      <c r="AH78" s="641"/>
      <c r="AI78" s="641"/>
      <c r="AJ78" s="641"/>
      <c r="AK78" s="648"/>
    </row>
    <row r="79" spans="2:37" ht="13.5" customHeight="1" x14ac:dyDescent="0.25">
      <c r="B79" s="22">
        <v>1</v>
      </c>
      <c r="C79" s="235"/>
      <c r="D79" s="236"/>
      <c r="E79" s="236"/>
      <c r="F79" s="236"/>
      <c r="G79" s="236"/>
      <c r="H79" s="236"/>
      <c r="I79" s="236"/>
      <c r="J79" s="236"/>
      <c r="K79" s="236"/>
      <c r="L79" s="236"/>
      <c r="M79" s="236"/>
      <c r="N79" s="236"/>
      <c r="O79" s="236"/>
      <c r="P79" s="236"/>
      <c r="Q79" s="236"/>
      <c r="R79" s="236"/>
      <c r="S79" s="236"/>
      <c r="T79" s="236"/>
      <c r="U79" s="236"/>
      <c r="V79" s="608"/>
      <c r="W79" s="609"/>
      <c r="X79" s="609"/>
      <c r="Y79" s="609"/>
      <c r="Z79" s="609"/>
      <c r="AA79" s="610"/>
      <c r="AB79" s="611"/>
      <c r="AC79" s="609"/>
      <c r="AD79" s="609"/>
      <c r="AE79" s="609"/>
      <c r="AF79" s="610"/>
      <c r="AG79" s="612">
        <f>W79+AB79</f>
        <v>0</v>
      </c>
      <c r="AH79" s="613"/>
      <c r="AI79" s="613"/>
      <c r="AJ79" s="613"/>
      <c r="AK79" s="614"/>
    </row>
    <row r="80" spans="2:37" ht="13.5" customHeight="1" x14ac:dyDescent="0.25">
      <c r="B80" s="20">
        <v>2</v>
      </c>
      <c r="C80" s="235"/>
      <c r="D80" s="236"/>
      <c r="E80" s="236"/>
      <c r="F80" s="236"/>
      <c r="G80" s="236"/>
      <c r="H80" s="236"/>
      <c r="I80" s="236"/>
      <c r="J80" s="236"/>
      <c r="K80" s="236"/>
      <c r="L80" s="236"/>
      <c r="M80" s="236"/>
      <c r="N80" s="236"/>
      <c r="O80" s="236"/>
      <c r="P80" s="236"/>
      <c r="Q80" s="236"/>
      <c r="R80" s="236"/>
      <c r="S80" s="236"/>
      <c r="T80" s="236"/>
      <c r="U80" s="236"/>
      <c r="V80" s="608"/>
      <c r="W80" s="609"/>
      <c r="X80" s="609"/>
      <c r="Y80" s="609"/>
      <c r="Z80" s="609"/>
      <c r="AA80" s="610"/>
      <c r="AB80" s="611"/>
      <c r="AC80" s="609"/>
      <c r="AD80" s="609"/>
      <c r="AE80" s="609"/>
      <c r="AF80" s="610"/>
      <c r="AG80" s="612">
        <f t="shared" ref="AG80:AG83" si="4">W80+AB80</f>
        <v>0</v>
      </c>
      <c r="AH80" s="613"/>
      <c r="AI80" s="613"/>
      <c r="AJ80" s="613"/>
      <c r="AK80" s="614"/>
    </row>
    <row r="81" spans="2:37" ht="13.5" customHeight="1" x14ac:dyDescent="0.25">
      <c r="B81" s="20">
        <v>3</v>
      </c>
      <c r="C81" s="235"/>
      <c r="D81" s="236"/>
      <c r="E81" s="236"/>
      <c r="F81" s="236"/>
      <c r="G81" s="236"/>
      <c r="H81" s="236"/>
      <c r="I81" s="236"/>
      <c r="J81" s="236"/>
      <c r="K81" s="236"/>
      <c r="L81" s="236"/>
      <c r="M81" s="236"/>
      <c r="N81" s="236"/>
      <c r="O81" s="236"/>
      <c r="P81" s="236"/>
      <c r="Q81" s="236"/>
      <c r="R81" s="236"/>
      <c r="S81" s="236"/>
      <c r="T81" s="236"/>
      <c r="U81" s="236"/>
      <c r="V81" s="608"/>
      <c r="W81" s="609"/>
      <c r="X81" s="609"/>
      <c r="Y81" s="609"/>
      <c r="Z81" s="609"/>
      <c r="AA81" s="610"/>
      <c r="AB81" s="611"/>
      <c r="AC81" s="609"/>
      <c r="AD81" s="609"/>
      <c r="AE81" s="609"/>
      <c r="AF81" s="610"/>
      <c r="AG81" s="612">
        <f t="shared" si="4"/>
        <v>0</v>
      </c>
      <c r="AH81" s="613"/>
      <c r="AI81" s="613"/>
      <c r="AJ81" s="613"/>
      <c r="AK81" s="614"/>
    </row>
    <row r="82" spans="2:37" ht="13.5" customHeight="1" x14ac:dyDescent="0.25">
      <c r="B82" s="20">
        <v>4</v>
      </c>
      <c r="C82" s="235"/>
      <c r="D82" s="236"/>
      <c r="E82" s="236"/>
      <c r="F82" s="236"/>
      <c r="G82" s="236"/>
      <c r="H82" s="236"/>
      <c r="I82" s="236"/>
      <c r="J82" s="236"/>
      <c r="K82" s="236"/>
      <c r="L82" s="236"/>
      <c r="M82" s="236"/>
      <c r="N82" s="236"/>
      <c r="O82" s="236"/>
      <c r="P82" s="236"/>
      <c r="Q82" s="236"/>
      <c r="R82" s="236"/>
      <c r="S82" s="236"/>
      <c r="T82" s="236"/>
      <c r="U82" s="236"/>
      <c r="V82" s="608"/>
      <c r="W82" s="609"/>
      <c r="X82" s="609"/>
      <c r="Y82" s="609"/>
      <c r="Z82" s="609"/>
      <c r="AA82" s="610"/>
      <c r="AB82" s="611"/>
      <c r="AC82" s="609"/>
      <c r="AD82" s="609"/>
      <c r="AE82" s="609"/>
      <c r="AF82" s="610"/>
      <c r="AG82" s="612">
        <f t="shared" si="4"/>
        <v>0</v>
      </c>
      <c r="AH82" s="613"/>
      <c r="AI82" s="613"/>
      <c r="AJ82" s="613"/>
      <c r="AK82" s="614"/>
    </row>
    <row r="83" spans="2:37" ht="13.5" customHeight="1" x14ac:dyDescent="0.25">
      <c r="B83" s="21" t="s">
        <v>12</v>
      </c>
      <c r="C83" s="235"/>
      <c r="D83" s="236"/>
      <c r="E83" s="236"/>
      <c r="F83" s="236"/>
      <c r="G83" s="236"/>
      <c r="H83" s="236"/>
      <c r="I83" s="236"/>
      <c r="J83" s="236"/>
      <c r="K83" s="236"/>
      <c r="L83" s="236"/>
      <c r="M83" s="236"/>
      <c r="N83" s="236"/>
      <c r="O83" s="236"/>
      <c r="P83" s="236"/>
      <c r="Q83" s="236"/>
      <c r="R83" s="236"/>
      <c r="S83" s="236"/>
      <c r="T83" s="236"/>
      <c r="U83" s="236"/>
      <c r="V83" s="608"/>
      <c r="W83" s="609"/>
      <c r="X83" s="609"/>
      <c r="Y83" s="609"/>
      <c r="Z83" s="609"/>
      <c r="AA83" s="610"/>
      <c r="AB83" s="611"/>
      <c r="AC83" s="609"/>
      <c r="AD83" s="609"/>
      <c r="AE83" s="609"/>
      <c r="AF83" s="610"/>
      <c r="AG83" s="612">
        <f t="shared" si="4"/>
        <v>0</v>
      </c>
      <c r="AH83" s="613"/>
      <c r="AI83" s="613"/>
      <c r="AJ83" s="613"/>
      <c r="AK83" s="614"/>
    </row>
    <row r="84" spans="2:37" ht="13.5" customHeight="1" x14ac:dyDescent="0.25">
      <c r="B84" s="21" t="s">
        <v>12</v>
      </c>
      <c r="C84" s="235"/>
      <c r="D84" s="236"/>
      <c r="E84" s="236"/>
      <c r="F84" s="236"/>
      <c r="G84" s="236"/>
      <c r="H84" s="236"/>
      <c r="I84" s="236"/>
      <c r="J84" s="236"/>
      <c r="K84" s="236"/>
      <c r="L84" s="236"/>
      <c r="M84" s="236"/>
      <c r="N84" s="236"/>
      <c r="O84" s="236"/>
      <c r="P84" s="236"/>
      <c r="Q84" s="236"/>
      <c r="R84" s="236"/>
      <c r="S84" s="236"/>
      <c r="T84" s="236"/>
      <c r="U84" s="236"/>
      <c r="V84" s="608"/>
      <c r="W84" s="609"/>
      <c r="X84" s="609"/>
      <c r="Y84" s="609"/>
      <c r="Z84" s="609"/>
      <c r="AA84" s="610"/>
      <c r="AB84" s="611"/>
      <c r="AC84" s="609"/>
      <c r="AD84" s="609"/>
      <c r="AE84" s="609"/>
      <c r="AF84" s="610"/>
      <c r="AG84" s="612">
        <f>W84+AB84</f>
        <v>0</v>
      </c>
      <c r="AH84" s="613"/>
      <c r="AI84" s="613"/>
      <c r="AJ84" s="613"/>
      <c r="AK84" s="614"/>
    </row>
    <row r="85" spans="2:37" ht="13.5" customHeight="1" x14ac:dyDescent="0.25">
      <c r="B85" s="21" t="s">
        <v>12</v>
      </c>
      <c r="C85" s="235"/>
      <c r="D85" s="236"/>
      <c r="E85" s="236"/>
      <c r="F85" s="236"/>
      <c r="G85" s="236"/>
      <c r="H85" s="236"/>
      <c r="I85" s="236"/>
      <c r="J85" s="236"/>
      <c r="K85" s="236"/>
      <c r="L85" s="236"/>
      <c r="M85" s="236"/>
      <c r="N85" s="236"/>
      <c r="O85" s="236"/>
      <c r="P85" s="236"/>
      <c r="Q85" s="236"/>
      <c r="R85" s="236"/>
      <c r="S85" s="236"/>
      <c r="T85" s="236"/>
      <c r="U85" s="236"/>
      <c r="V85" s="608"/>
      <c r="W85" s="609"/>
      <c r="X85" s="609"/>
      <c r="Y85" s="609"/>
      <c r="Z85" s="609"/>
      <c r="AA85" s="610"/>
      <c r="AB85" s="611"/>
      <c r="AC85" s="609"/>
      <c r="AD85" s="609"/>
      <c r="AE85" s="609"/>
      <c r="AF85" s="610"/>
      <c r="AG85" s="612">
        <f>W85+AB85</f>
        <v>0</v>
      </c>
      <c r="AH85" s="613"/>
      <c r="AI85" s="613"/>
      <c r="AJ85" s="613"/>
      <c r="AK85" s="614"/>
    </row>
    <row r="86" spans="2:37" ht="13.5" customHeight="1" x14ac:dyDescent="0.25">
      <c r="B86" s="21" t="s">
        <v>12</v>
      </c>
      <c r="C86" s="235"/>
      <c r="D86" s="236"/>
      <c r="E86" s="236"/>
      <c r="F86" s="236"/>
      <c r="G86" s="236"/>
      <c r="H86" s="236"/>
      <c r="I86" s="236"/>
      <c r="J86" s="236"/>
      <c r="K86" s="236"/>
      <c r="L86" s="236"/>
      <c r="M86" s="236"/>
      <c r="N86" s="236"/>
      <c r="O86" s="236"/>
      <c r="P86" s="236"/>
      <c r="Q86" s="236"/>
      <c r="R86" s="236"/>
      <c r="S86" s="236"/>
      <c r="T86" s="236"/>
      <c r="U86" s="236"/>
      <c r="V86" s="608"/>
      <c r="W86" s="609"/>
      <c r="X86" s="609"/>
      <c r="Y86" s="609"/>
      <c r="Z86" s="609"/>
      <c r="AA86" s="610"/>
      <c r="AB86" s="611"/>
      <c r="AC86" s="609"/>
      <c r="AD86" s="609"/>
      <c r="AE86" s="609"/>
      <c r="AF86" s="610"/>
      <c r="AG86" s="612">
        <f t="shared" ref="AG86:AG87" si="5">W86+AB86</f>
        <v>0</v>
      </c>
      <c r="AH86" s="613"/>
      <c r="AI86" s="613"/>
      <c r="AJ86" s="613"/>
      <c r="AK86" s="614"/>
    </row>
    <row r="87" spans="2:37" ht="13.5" customHeight="1" x14ac:dyDescent="0.25">
      <c r="B87" s="21" t="s">
        <v>12</v>
      </c>
      <c r="C87" s="235"/>
      <c r="D87" s="236"/>
      <c r="E87" s="236"/>
      <c r="F87" s="236"/>
      <c r="G87" s="236"/>
      <c r="H87" s="236"/>
      <c r="I87" s="236"/>
      <c r="J87" s="236"/>
      <c r="K87" s="236"/>
      <c r="L87" s="236"/>
      <c r="M87" s="236"/>
      <c r="N87" s="236"/>
      <c r="O87" s="236"/>
      <c r="P87" s="236"/>
      <c r="Q87" s="236"/>
      <c r="R87" s="236"/>
      <c r="S87" s="236"/>
      <c r="T87" s="236"/>
      <c r="U87" s="236"/>
      <c r="V87" s="608"/>
      <c r="W87" s="609"/>
      <c r="X87" s="609"/>
      <c r="Y87" s="609"/>
      <c r="Z87" s="609"/>
      <c r="AA87" s="610"/>
      <c r="AB87" s="611"/>
      <c r="AC87" s="609"/>
      <c r="AD87" s="609"/>
      <c r="AE87" s="609"/>
      <c r="AF87" s="610"/>
      <c r="AG87" s="612">
        <f t="shared" si="5"/>
        <v>0</v>
      </c>
      <c r="AH87" s="613"/>
      <c r="AI87" s="613"/>
      <c r="AJ87" s="613"/>
      <c r="AK87" s="614"/>
    </row>
    <row r="88" spans="2:37" ht="13.5" customHeight="1" x14ac:dyDescent="0.25">
      <c r="B88" s="615"/>
      <c r="C88" s="616"/>
      <c r="D88" s="616"/>
      <c r="E88" s="616"/>
      <c r="F88" s="616"/>
      <c r="G88" s="616"/>
      <c r="H88" s="14"/>
      <c r="I88" s="14"/>
      <c r="J88" s="14"/>
      <c r="K88" s="12"/>
      <c r="L88" s="14"/>
      <c r="M88" s="14"/>
      <c r="N88" s="14"/>
      <c r="O88" s="14"/>
      <c r="P88" s="14"/>
      <c r="Q88" s="14"/>
      <c r="R88" s="14"/>
      <c r="S88" s="14"/>
      <c r="T88" s="14"/>
      <c r="U88" s="14"/>
      <c r="V88" s="210" t="s">
        <v>13</v>
      </c>
      <c r="W88" s="617">
        <f>SUM(W79:AA87)</f>
        <v>0</v>
      </c>
      <c r="X88" s="618"/>
      <c r="Y88" s="618"/>
      <c r="Z88" s="618"/>
      <c r="AA88" s="619"/>
      <c r="AB88" s="620">
        <f>SUM(AB79:AF87)</f>
        <v>0</v>
      </c>
      <c r="AC88" s="621"/>
      <c r="AD88" s="621"/>
      <c r="AE88" s="621"/>
      <c r="AF88" s="622"/>
      <c r="AG88" s="617">
        <f>SUM(AG79:AK87)</f>
        <v>0</v>
      </c>
      <c r="AH88" s="618"/>
      <c r="AI88" s="618"/>
      <c r="AJ88" s="618"/>
      <c r="AK88" s="623"/>
    </row>
    <row r="89" spans="2:37" ht="9.5" customHeight="1" x14ac:dyDescent="0.25">
      <c r="B89" s="10"/>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71"/>
      <c r="AH89" s="71"/>
      <c r="AI89" s="71"/>
      <c r="AJ89" s="71"/>
      <c r="AK89" s="72"/>
    </row>
    <row r="90" spans="2:37" ht="13.5" customHeight="1" x14ac:dyDescent="0.25">
      <c r="B90" s="627" t="s">
        <v>99</v>
      </c>
      <c r="C90" s="628"/>
      <c r="D90" s="628"/>
      <c r="E90" s="628"/>
      <c r="F90" s="631">
        <v>6</v>
      </c>
      <c r="G90" s="633" t="s">
        <v>22</v>
      </c>
      <c r="H90" s="633"/>
      <c r="I90" s="633"/>
      <c r="J90" s="633"/>
      <c r="K90" s="635"/>
      <c r="L90" s="635"/>
      <c r="M90" s="635"/>
      <c r="N90" s="635"/>
      <c r="O90" s="635"/>
      <c r="P90" s="635"/>
      <c r="Q90" s="635"/>
      <c r="R90" s="635"/>
      <c r="S90" s="635"/>
      <c r="T90" s="635"/>
      <c r="U90" s="635"/>
      <c r="V90" s="635"/>
      <c r="W90" s="637" t="s">
        <v>103</v>
      </c>
      <c r="X90" s="637"/>
      <c r="Y90" s="637"/>
      <c r="Z90" s="637"/>
      <c r="AA90" s="638"/>
      <c r="AB90" s="643" t="s">
        <v>29</v>
      </c>
      <c r="AC90" s="637"/>
      <c r="AD90" s="637"/>
      <c r="AE90" s="637"/>
      <c r="AF90" s="638"/>
      <c r="AG90" s="643" t="s">
        <v>104</v>
      </c>
      <c r="AH90" s="637"/>
      <c r="AI90" s="637"/>
      <c r="AJ90" s="637"/>
      <c r="AK90" s="646"/>
    </row>
    <row r="91" spans="2:37" ht="13.5" customHeight="1" x14ac:dyDescent="0.25">
      <c r="B91" s="629"/>
      <c r="C91" s="630"/>
      <c r="D91" s="630"/>
      <c r="E91" s="630"/>
      <c r="F91" s="632"/>
      <c r="G91" s="634"/>
      <c r="H91" s="634"/>
      <c r="I91" s="634"/>
      <c r="J91" s="634"/>
      <c r="K91" s="636"/>
      <c r="L91" s="636"/>
      <c r="M91" s="636"/>
      <c r="N91" s="636"/>
      <c r="O91" s="636"/>
      <c r="P91" s="636"/>
      <c r="Q91" s="636"/>
      <c r="R91" s="636"/>
      <c r="S91" s="636"/>
      <c r="T91" s="636"/>
      <c r="U91" s="636"/>
      <c r="V91" s="636"/>
      <c r="W91" s="639"/>
      <c r="X91" s="639"/>
      <c r="Y91" s="639"/>
      <c r="Z91" s="639"/>
      <c r="AA91" s="640"/>
      <c r="AB91" s="644"/>
      <c r="AC91" s="639"/>
      <c r="AD91" s="639"/>
      <c r="AE91" s="639"/>
      <c r="AF91" s="640"/>
      <c r="AG91" s="644"/>
      <c r="AH91" s="639"/>
      <c r="AI91" s="639"/>
      <c r="AJ91" s="639"/>
      <c r="AK91" s="647"/>
    </row>
    <row r="92" spans="2:37" ht="13.5" customHeight="1" x14ac:dyDescent="0.25">
      <c r="B92" s="649" t="s">
        <v>144</v>
      </c>
      <c r="C92" s="650"/>
      <c r="D92" s="650"/>
      <c r="E92" s="650"/>
      <c r="F92" s="650"/>
      <c r="G92" s="650"/>
      <c r="H92" s="650"/>
      <c r="I92" s="650"/>
      <c r="J92" s="650"/>
      <c r="K92" s="650"/>
      <c r="L92" s="650"/>
      <c r="M92" s="650"/>
      <c r="N92" s="650"/>
      <c r="O92" s="650"/>
      <c r="P92" s="650"/>
      <c r="Q92" s="650"/>
      <c r="R92" s="650"/>
      <c r="S92" s="650"/>
      <c r="T92" s="650"/>
      <c r="U92" s="650"/>
      <c r="V92" s="651"/>
      <c r="W92" s="641"/>
      <c r="X92" s="641"/>
      <c r="Y92" s="641"/>
      <c r="Z92" s="641"/>
      <c r="AA92" s="642"/>
      <c r="AB92" s="645"/>
      <c r="AC92" s="641"/>
      <c r="AD92" s="641"/>
      <c r="AE92" s="641"/>
      <c r="AF92" s="642"/>
      <c r="AG92" s="645"/>
      <c r="AH92" s="641"/>
      <c r="AI92" s="641"/>
      <c r="AJ92" s="641"/>
      <c r="AK92" s="648"/>
    </row>
    <row r="93" spans="2:37" ht="13.5" customHeight="1" x14ac:dyDescent="0.25">
      <c r="B93" s="22">
        <v>1</v>
      </c>
      <c r="C93" s="235"/>
      <c r="D93" s="236"/>
      <c r="E93" s="236"/>
      <c r="F93" s="236"/>
      <c r="G93" s="236"/>
      <c r="H93" s="236"/>
      <c r="I93" s="236"/>
      <c r="J93" s="236"/>
      <c r="K93" s="236"/>
      <c r="L93" s="236"/>
      <c r="M93" s="236"/>
      <c r="N93" s="236"/>
      <c r="O93" s="236"/>
      <c r="P93" s="236"/>
      <c r="Q93" s="236"/>
      <c r="R93" s="236"/>
      <c r="S93" s="236"/>
      <c r="T93" s="236"/>
      <c r="U93" s="236"/>
      <c r="V93" s="608"/>
      <c r="W93" s="609"/>
      <c r="X93" s="609"/>
      <c r="Y93" s="609"/>
      <c r="Z93" s="609"/>
      <c r="AA93" s="610"/>
      <c r="AB93" s="611"/>
      <c r="AC93" s="609"/>
      <c r="AD93" s="609"/>
      <c r="AE93" s="609"/>
      <c r="AF93" s="610"/>
      <c r="AG93" s="612">
        <f>W93+AB93</f>
        <v>0</v>
      </c>
      <c r="AH93" s="613"/>
      <c r="AI93" s="613"/>
      <c r="AJ93" s="613"/>
      <c r="AK93" s="614"/>
    </row>
    <row r="94" spans="2:37" ht="13.5" customHeight="1" x14ac:dyDescent="0.25">
      <c r="B94" s="20">
        <v>2</v>
      </c>
      <c r="C94" s="235"/>
      <c r="D94" s="236"/>
      <c r="E94" s="236"/>
      <c r="F94" s="236"/>
      <c r="G94" s="236"/>
      <c r="H94" s="236"/>
      <c r="I94" s="236"/>
      <c r="J94" s="236"/>
      <c r="K94" s="236"/>
      <c r="L94" s="236"/>
      <c r="M94" s="236"/>
      <c r="N94" s="236"/>
      <c r="O94" s="236"/>
      <c r="P94" s="236"/>
      <c r="Q94" s="236"/>
      <c r="R94" s="236"/>
      <c r="S94" s="236"/>
      <c r="T94" s="236"/>
      <c r="U94" s="236"/>
      <c r="V94" s="608"/>
      <c r="W94" s="609"/>
      <c r="X94" s="609"/>
      <c r="Y94" s="609"/>
      <c r="Z94" s="609"/>
      <c r="AA94" s="610"/>
      <c r="AB94" s="611"/>
      <c r="AC94" s="609"/>
      <c r="AD94" s="609"/>
      <c r="AE94" s="609"/>
      <c r="AF94" s="610"/>
      <c r="AG94" s="612">
        <f t="shared" ref="AG94:AG97" si="6">W94+AB94</f>
        <v>0</v>
      </c>
      <c r="AH94" s="613"/>
      <c r="AI94" s="613"/>
      <c r="AJ94" s="613"/>
      <c r="AK94" s="614"/>
    </row>
    <row r="95" spans="2:37" ht="13.5" customHeight="1" x14ac:dyDescent="0.25">
      <c r="B95" s="20">
        <v>3</v>
      </c>
      <c r="C95" s="235"/>
      <c r="D95" s="236"/>
      <c r="E95" s="236"/>
      <c r="F95" s="236"/>
      <c r="G95" s="236"/>
      <c r="H95" s="236"/>
      <c r="I95" s="236"/>
      <c r="J95" s="236"/>
      <c r="K95" s="236"/>
      <c r="L95" s="236"/>
      <c r="M95" s="236"/>
      <c r="N95" s="236"/>
      <c r="O95" s="236"/>
      <c r="P95" s="236"/>
      <c r="Q95" s="236"/>
      <c r="R95" s="236"/>
      <c r="S95" s="236"/>
      <c r="T95" s="236"/>
      <c r="U95" s="236"/>
      <c r="V95" s="608"/>
      <c r="W95" s="609"/>
      <c r="X95" s="609"/>
      <c r="Y95" s="609"/>
      <c r="Z95" s="609"/>
      <c r="AA95" s="610"/>
      <c r="AB95" s="611"/>
      <c r="AC95" s="609"/>
      <c r="AD95" s="609"/>
      <c r="AE95" s="609"/>
      <c r="AF95" s="610"/>
      <c r="AG95" s="612">
        <f t="shared" si="6"/>
        <v>0</v>
      </c>
      <c r="AH95" s="613"/>
      <c r="AI95" s="613"/>
      <c r="AJ95" s="613"/>
      <c r="AK95" s="614"/>
    </row>
    <row r="96" spans="2:37" ht="13.5" customHeight="1" x14ac:dyDescent="0.25">
      <c r="B96" s="20">
        <v>4</v>
      </c>
      <c r="C96" s="235"/>
      <c r="D96" s="236"/>
      <c r="E96" s="236"/>
      <c r="F96" s="236"/>
      <c r="G96" s="236"/>
      <c r="H96" s="236"/>
      <c r="I96" s="236"/>
      <c r="J96" s="236"/>
      <c r="K96" s="236"/>
      <c r="L96" s="236"/>
      <c r="M96" s="236"/>
      <c r="N96" s="236"/>
      <c r="O96" s="236"/>
      <c r="P96" s="236"/>
      <c r="Q96" s="236"/>
      <c r="R96" s="236"/>
      <c r="S96" s="236"/>
      <c r="T96" s="236"/>
      <c r="U96" s="236"/>
      <c r="V96" s="608"/>
      <c r="W96" s="609"/>
      <c r="X96" s="609"/>
      <c r="Y96" s="609"/>
      <c r="Z96" s="609"/>
      <c r="AA96" s="610"/>
      <c r="AB96" s="611"/>
      <c r="AC96" s="609"/>
      <c r="AD96" s="609"/>
      <c r="AE96" s="609"/>
      <c r="AF96" s="610"/>
      <c r="AG96" s="612">
        <f t="shared" si="6"/>
        <v>0</v>
      </c>
      <c r="AH96" s="613"/>
      <c r="AI96" s="613"/>
      <c r="AJ96" s="613"/>
      <c r="AK96" s="614"/>
    </row>
    <row r="97" spans="2:37" ht="13.5" customHeight="1" x14ac:dyDescent="0.25">
      <c r="B97" s="21" t="s">
        <v>12</v>
      </c>
      <c r="C97" s="235"/>
      <c r="D97" s="236"/>
      <c r="E97" s="236"/>
      <c r="F97" s="236"/>
      <c r="G97" s="236"/>
      <c r="H97" s="236"/>
      <c r="I97" s="236"/>
      <c r="J97" s="236"/>
      <c r="K97" s="236"/>
      <c r="L97" s="236"/>
      <c r="M97" s="236"/>
      <c r="N97" s="236"/>
      <c r="O97" s="236"/>
      <c r="P97" s="236"/>
      <c r="Q97" s="236"/>
      <c r="R97" s="236"/>
      <c r="S97" s="236"/>
      <c r="T97" s="236"/>
      <c r="U97" s="236"/>
      <c r="V97" s="608"/>
      <c r="W97" s="609"/>
      <c r="X97" s="609"/>
      <c r="Y97" s="609"/>
      <c r="Z97" s="609"/>
      <c r="AA97" s="610"/>
      <c r="AB97" s="611"/>
      <c r="AC97" s="609"/>
      <c r="AD97" s="609"/>
      <c r="AE97" s="609"/>
      <c r="AF97" s="610"/>
      <c r="AG97" s="612">
        <f t="shared" si="6"/>
        <v>0</v>
      </c>
      <c r="AH97" s="613"/>
      <c r="AI97" s="613"/>
      <c r="AJ97" s="613"/>
      <c r="AK97" s="614"/>
    </row>
    <row r="98" spans="2:37" ht="13.5" customHeight="1" x14ac:dyDescent="0.25">
      <c r="B98" s="21" t="s">
        <v>12</v>
      </c>
      <c r="C98" s="235"/>
      <c r="D98" s="236"/>
      <c r="E98" s="236"/>
      <c r="F98" s="236"/>
      <c r="G98" s="236"/>
      <c r="H98" s="236"/>
      <c r="I98" s="236"/>
      <c r="J98" s="236"/>
      <c r="K98" s="236"/>
      <c r="L98" s="236"/>
      <c r="M98" s="236"/>
      <c r="N98" s="236"/>
      <c r="O98" s="236"/>
      <c r="P98" s="236"/>
      <c r="Q98" s="236"/>
      <c r="R98" s="236"/>
      <c r="S98" s="236"/>
      <c r="T98" s="236"/>
      <c r="U98" s="236"/>
      <c r="V98" s="608"/>
      <c r="W98" s="609"/>
      <c r="X98" s="609"/>
      <c r="Y98" s="609"/>
      <c r="Z98" s="609"/>
      <c r="AA98" s="610"/>
      <c r="AB98" s="611"/>
      <c r="AC98" s="609"/>
      <c r="AD98" s="609"/>
      <c r="AE98" s="609"/>
      <c r="AF98" s="610"/>
      <c r="AG98" s="612">
        <f>W98+AB98</f>
        <v>0</v>
      </c>
      <c r="AH98" s="613"/>
      <c r="AI98" s="613"/>
      <c r="AJ98" s="613"/>
      <c r="AK98" s="614"/>
    </row>
    <row r="99" spans="2:37" ht="13.5" customHeight="1" x14ac:dyDescent="0.25">
      <c r="B99" s="21" t="s">
        <v>12</v>
      </c>
      <c r="C99" s="235"/>
      <c r="D99" s="236"/>
      <c r="E99" s="236"/>
      <c r="F99" s="236"/>
      <c r="G99" s="236"/>
      <c r="H99" s="236"/>
      <c r="I99" s="236"/>
      <c r="J99" s="236"/>
      <c r="K99" s="236"/>
      <c r="L99" s="236"/>
      <c r="M99" s="236"/>
      <c r="N99" s="236"/>
      <c r="O99" s="236"/>
      <c r="P99" s="236"/>
      <c r="Q99" s="236"/>
      <c r="R99" s="236"/>
      <c r="S99" s="236"/>
      <c r="T99" s="236"/>
      <c r="U99" s="236"/>
      <c r="V99" s="608"/>
      <c r="W99" s="609"/>
      <c r="X99" s="609"/>
      <c r="Y99" s="609"/>
      <c r="Z99" s="609"/>
      <c r="AA99" s="610"/>
      <c r="AB99" s="611"/>
      <c r="AC99" s="609"/>
      <c r="AD99" s="609"/>
      <c r="AE99" s="609"/>
      <c r="AF99" s="610"/>
      <c r="AG99" s="612">
        <f>W99+AB99</f>
        <v>0</v>
      </c>
      <c r="AH99" s="613"/>
      <c r="AI99" s="613"/>
      <c r="AJ99" s="613"/>
      <c r="AK99" s="614"/>
    </row>
    <row r="100" spans="2:37" ht="13.5" customHeight="1" x14ac:dyDescent="0.25">
      <c r="B100" s="21" t="s">
        <v>12</v>
      </c>
      <c r="C100" s="235"/>
      <c r="D100" s="236"/>
      <c r="E100" s="236"/>
      <c r="F100" s="236"/>
      <c r="G100" s="236"/>
      <c r="H100" s="236"/>
      <c r="I100" s="236"/>
      <c r="J100" s="236"/>
      <c r="K100" s="236"/>
      <c r="L100" s="236"/>
      <c r="M100" s="236"/>
      <c r="N100" s="236"/>
      <c r="O100" s="236"/>
      <c r="P100" s="236"/>
      <c r="Q100" s="236"/>
      <c r="R100" s="236"/>
      <c r="S100" s="236"/>
      <c r="T100" s="236"/>
      <c r="U100" s="236"/>
      <c r="V100" s="608"/>
      <c r="W100" s="609"/>
      <c r="X100" s="609"/>
      <c r="Y100" s="609"/>
      <c r="Z100" s="609"/>
      <c r="AA100" s="610"/>
      <c r="AB100" s="611"/>
      <c r="AC100" s="609"/>
      <c r="AD100" s="609"/>
      <c r="AE100" s="609"/>
      <c r="AF100" s="610"/>
      <c r="AG100" s="612">
        <f t="shared" ref="AG100:AG101" si="7">W100+AB100</f>
        <v>0</v>
      </c>
      <c r="AH100" s="613"/>
      <c r="AI100" s="613"/>
      <c r="AJ100" s="613"/>
      <c r="AK100" s="614"/>
    </row>
    <row r="101" spans="2:37" ht="13.5" customHeight="1" x14ac:dyDescent="0.25">
      <c r="B101" s="21" t="s">
        <v>12</v>
      </c>
      <c r="C101" s="235"/>
      <c r="D101" s="236"/>
      <c r="E101" s="236"/>
      <c r="F101" s="236"/>
      <c r="G101" s="236"/>
      <c r="H101" s="236"/>
      <c r="I101" s="236"/>
      <c r="J101" s="236"/>
      <c r="K101" s="236"/>
      <c r="L101" s="236"/>
      <c r="M101" s="236"/>
      <c r="N101" s="236"/>
      <c r="O101" s="236"/>
      <c r="P101" s="236"/>
      <c r="Q101" s="236"/>
      <c r="R101" s="236"/>
      <c r="S101" s="236"/>
      <c r="T101" s="236"/>
      <c r="U101" s="236"/>
      <c r="V101" s="608"/>
      <c r="W101" s="609"/>
      <c r="X101" s="609"/>
      <c r="Y101" s="609"/>
      <c r="Z101" s="609"/>
      <c r="AA101" s="610"/>
      <c r="AB101" s="611"/>
      <c r="AC101" s="609"/>
      <c r="AD101" s="609"/>
      <c r="AE101" s="609"/>
      <c r="AF101" s="610"/>
      <c r="AG101" s="612">
        <f t="shared" si="7"/>
        <v>0</v>
      </c>
      <c r="AH101" s="613"/>
      <c r="AI101" s="613"/>
      <c r="AJ101" s="613"/>
      <c r="AK101" s="614"/>
    </row>
    <row r="102" spans="2:37" ht="13.5" customHeight="1" x14ac:dyDescent="0.25">
      <c r="B102" s="615"/>
      <c r="C102" s="616"/>
      <c r="D102" s="616"/>
      <c r="E102" s="616"/>
      <c r="F102" s="616"/>
      <c r="G102" s="616"/>
      <c r="H102" s="14"/>
      <c r="I102" s="14"/>
      <c r="J102" s="14"/>
      <c r="K102" s="12"/>
      <c r="L102" s="14"/>
      <c r="M102" s="14"/>
      <c r="N102" s="14"/>
      <c r="O102" s="14"/>
      <c r="P102" s="14"/>
      <c r="Q102" s="14"/>
      <c r="R102" s="14"/>
      <c r="S102" s="14"/>
      <c r="T102" s="14"/>
      <c r="U102" s="14"/>
      <c r="V102" s="210" t="s">
        <v>13</v>
      </c>
      <c r="W102" s="617">
        <f>SUM(W93:AA101)</f>
        <v>0</v>
      </c>
      <c r="X102" s="618"/>
      <c r="Y102" s="618"/>
      <c r="Z102" s="618"/>
      <c r="AA102" s="619"/>
      <c r="AB102" s="620">
        <f>SUM(AB93:AF101)</f>
        <v>0</v>
      </c>
      <c r="AC102" s="621"/>
      <c r="AD102" s="621"/>
      <c r="AE102" s="621"/>
      <c r="AF102" s="622"/>
      <c r="AG102" s="617">
        <f>SUM(AG93:AK101)</f>
        <v>0</v>
      </c>
      <c r="AH102" s="618"/>
      <c r="AI102" s="618"/>
      <c r="AJ102" s="618"/>
      <c r="AK102" s="623"/>
    </row>
    <row r="103" spans="2:37" ht="9.5" customHeight="1" x14ac:dyDescent="0.25">
      <c r="B103" s="10"/>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71"/>
      <c r="AH103" s="71"/>
      <c r="AI103" s="71"/>
      <c r="AJ103" s="71"/>
      <c r="AK103" s="72"/>
    </row>
    <row r="104" spans="2:37" ht="13.5" customHeight="1" x14ac:dyDescent="0.25">
      <c r="B104" s="627" t="s">
        <v>99</v>
      </c>
      <c r="C104" s="628"/>
      <c r="D104" s="628"/>
      <c r="E104" s="628"/>
      <c r="F104" s="631">
        <v>7</v>
      </c>
      <c r="G104" s="633" t="s">
        <v>22</v>
      </c>
      <c r="H104" s="633"/>
      <c r="I104" s="633"/>
      <c r="J104" s="633"/>
      <c r="K104" s="635"/>
      <c r="L104" s="635"/>
      <c r="M104" s="635"/>
      <c r="N104" s="635"/>
      <c r="O104" s="635"/>
      <c r="P104" s="635"/>
      <c r="Q104" s="635"/>
      <c r="R104" s="635"/>
      <c r="S104" s="635"/>
      <c r="T104" s="635"/>
      <c r="U104" s="635"/>
      <c r="V104" s="635"/>
      <c r="W104" s="637" t="s">
        <v>103</v>
      </c>
      <c r="X104" s="637"/>
      <c r="Y104" s="637"/>
      <c r="Z104" s="637"/>
      <c r="AA104" s="638"/>
      <c r="AB104" s="643" t="s">
        <v>29</v>
      </c>
      <c r="AC104" s="637"/>
      <c r="AD104" s="637"/>
      <c r="AE104" s="637"/>
      <c r="AF104" s="638"/>
      <c r="AG104" s="643" t="s">
        <v>104</v>
      </c>
      <c r="AH104" s="637"/>
      <c r="AI104" s="637"/>
      <c r="AJ104" s="637"/>
      <c r="AK104" s="646"/>
    </row>
    <row r="105" spans="2:37" ht="13.5" customHeight="1" x14ac:dyDescent="0.25">
      <c r="B105" s="629"/>
      <c r="C105" s="630"/>
      <c r="D105" s="630"/>
      <c r="E105" s="630"/>
      <c r="F105" s="632"/>
      <c r="G105" s="634"/>
      <c r="H105" s="634"/>
      <c r="I105" s="634"/>
      <c r="J105" s="634"/>
      <c r="K105" s="636"/>
      <c r="L105" s="636"/>
      <c r="M105" s="636"/>
      <c r="N105" s="636"/>
      <c r="O105" s="636"/>
      <c r="P105" s="636"/>
      <c r="Q105" s="636"/>
      <c r="R105" s="636"/>
      <c r="S105" s="636"/>
      <c r="T105" s="636"/>
      <c r="U105" s="636"/>
      <c r="V105" s="636"/>
      <c r="W105" s="639"/>
      <c r="X105" s="639"/>
      <c r="Y105" s="639"/>
      <c r="Z105" s="639"/>
      <c r="AA105" s="640"/>
      <c r="AB105" s="644"/>
      <c r="AC105" s="639"/>
      <c r="AD105" s="639"/>
      <c r="AE105" s="639"/>
      <c r="AF105" s="640"/>
      <c r="AG105" s="644"/>
      <c r="AH105" s="639"/>
      <c r="AI105" s="639"/>
      <c r="AJ105" s="639"/>
      <c r="AK105" s="647"/>
    </row>
    <row r="106" spans="2:37" ht="13.5" customHeight="1" x14ac:dyDescent="0.25">
      <c r="B106" s="649" t="s">
        <v>144</v>
      </c>
      <c r="C106" s="650"/>
      <c r="D106" s="650"/>
      <c r="E106" s="650"/>
      <c r="F106" s="650"/>
      <c r="G106" s="650"/>
      <c r="H106" s="650"/>
      <c r="I106" s="650"/>
      <c r="J106" s="650"/>
      <c r="K106" s="650"/>
      <c r="L106" s="650"/>
      <c r="M106" s="650"/>
      <c r="N106" s="650"/>
      <c r="O106" s="650"/>
      <c r="P106" s="650"/>
      <c r="Q106" s="650"/>
      <c r="R106" s="650"/>
      <c r="S106" s="650"/>
      <c r="T106" s="650"/>
      <c r="U106" s="650"/>
      <c r="V106" s="651"/>
      <c r="W106" s="641"/>
      <c r="X106" s="641"/>
      <c r="Y106" s="641"/>
      <c r="Z106" s="641"/>
      <c r="AA106" s="642"/>
      <c r="AB106" s="645"/>
      <c r="AC106" s="641"/>
      <c r="AD106" s="641"/>
      <c r="AE106" s="641"/>
      <c r="AF106" s="642"/>
      <c r="AG106" s="645"/>
      <c r="AH106" s="641"/>
      <c r="AI106" s="641"/>
      <c r="AJ106" s="641"/>
      <c r="AK106" s="648"/>
    </row>
    <row r="107" spans="2:37" ht="13.5" customHeight="1" x14ac:dyDescent="0.25">
      <c r="B107" s="22">
        <v>1</v>
      </c>
      <c r="C107" s="235"/>
      <c r="D107" s="236"/>
      <c r="E107" s="236"/>
      <c r="F107" s="236"/>
      <c r="G107" s="236"/>
      <c r="H107" s="236"/>
      <c r="I107" s="236"/>
      <c r="J107" s="236"/>
      <c r="K107" s="236"/>
      <c r="L107" s="236"/>
      <c r="M107" s="236"/>
      <c r="N107" s="236"/>
      <c r="O107" s="236"/>
      <c r="P107" s="236"/>
      <c r="Q107" s="236"/>
      <c r="R107" s="236"/>
      <c r="S107" s="236"/>
      <c r="T107" s="236"/>
      <c r="U107" s="236"/>
      <c r="V107" s="608"/>
      <c r="W107" s="609"/>
      <c r="X107" s="609"/>
      <c r="Y107" s="609"/>
      <c r="Z107" s="609"/>
      <c r="AA107" s="610"/>
      <c r="AB107" s="611"/>
      <c r="AC107" s="609"/>
      <c r="AD107" s="609"/>
      <c r="AE107" s="609"/>
      <c r="AF107" s="610"/>
      <c r="AG107" s="612">
        <f>W107+AB107</f>
        <v>0</v>
      </c>
      <c r="AH107" s="613"/>
      <c r="AI107" s="613"/>
      <c r="AJ107" s="613"/>
      <c r="AK107" s="614"/>
    </row>
    <row r="108" spans="2:37" ht="13.5" customHeight="1" x14ac:dyDescent="0.25">
      <c r="B108" s="20">
        <v>2</v>
      </c>
      <c r="C108" s="235"/>
      <c r="D108" s="236"/>
      <c r="E108" s="236"/>
      <c r="F108" s="236"/>
      <c r="G108" s="236"/>
      <c r="H108" s="236"/>
      <c r="I108" s="236"/>
      <c r="J108" s="236"/>
      <c r="K108" s="236"/>
      <c r="L108" s="236"/>
      <c r="M108" s="236"/>
      <c r="N108" s="236"/>
      <c r="O108" s="236"/>
      <c r="P108" s="236"/>
      <c r="Q108" s="236"/>
      <c r="R108" s="236"/>
      <c r="S108" s="236"/>
      <c r="T108" s="236"/>
      <c r="U108" s="236"/>
      <c r="V108" s="608"/>
      <c r="W108" s="609"/>
      <c r="X108" s="609"/>
      <c r="Y108" s="609"/>
      <c r="Z108" s="609"/>
      <c r="AA108" s="610"/>
      <c r="AB108" s="611"/>
      <c r="AC108" s="609"/>
      <c r="AD108" s="609"/>
      <c r="AE108" s="609"/>
      <c r="AF108" s="610"/>
      <c r="AG108" s="612">
        <f t="shared" ref="AG108:AG111" si="8">W108+AB108</f>
        <v>0</v>
      </c>
      <c r="AH108" s="613"/>
      <c r="AI108" s="613"/>
      <c r="AJ108" s="613"/>
      <c r="AK108" s="614"/>
    </row>
    <row r="109" spans="2:37" ht="13.5" customHeight="1" x14ac:dyDescent="0.25">
      <c r="B109" s="20">
        <v>3</v>
      </c>
      <c r="C109" s="235"/>
      <c r="D109" s="236"/>
      <c r="E109" s="236"/>
      <c r="F109" s="236"/>
      <c r="G109" s="236"/>
      <c r="H109" s="236"/>
      <c r="I109" s="236"/>
      <c r="J109" s="236"/>
      <c r="K109" s="236"/>
      <c r="L109" s="236"/>
      <c r="M109" s="236"/>
      <c r="N109" s="236"/>
      <c r="O109" s="236"/>
      <c r="P109" s="236"/>
      <c r="Q109" s="236"/>
      <c r="R109" s="236"/>
      <c r="S109" s="236"/>
      <c r="T109" s="236"/>
      <c r="U109" s="236"/>
      <c r="V109" s="608"/>
      <c r="W109" s="609"/>
      <c r="X109" s="609"/>
      <c r="Y109" s="609"/>
      <c r="Z109" s="609"/>
      <c r="AA109" s="610"/>
      <c r="AB109" s="611"/>
      <c r="AC109" s="609"/>
      <c r="AD109" s="609"/>
      <c r="AE109" s="609"/>
      <c r="AF109" s="610"/>
      <c r="AG109" s="612">
        <f t="shared" si="8"/>
        <v>0</v>
      </c>
      <c r="AH109" s="613"/>
      <c r="AI109" s="613"/>
      <c r="AJ109" s="613"/>
      <c r="AK109" s="614"/>
    </row>
    <row r="110" spans="2:37" ht="13.5" customHeight="1" x14ac:dyDescent="0.25">
      <c r="B110" s="20">
        <v>4</v>
      </c>
      <c r="C110" s="235"/>
      <c r="D110" s="236"/>
      <c r="E110" s="236"/>
      <c r="F110" s="236"/>
      <c r="G110" s="236"/>
      <c r="H110" s="236"/>
      <c r="I110" s="236"/>
      <c r="J110" s="236"/>
      <c r="K110" s="236"/>
      <c r="L110" s="236"/>
      <c r="M110" s="236"/>
      <c r="N110" s="236"/>
      <c r="O110" s="236"/>
      <c r="P110" s="236"/>
      <c r="Q110" s="236"/>
      <c r="R110" s="236"/>
      <c r="S110" s="236"/>
      <c r="T110" s="236"/>
      <c r="U110" s="236"/>
      <c r="V110" s="608"/>
      <c r="W110" s="609"/>
      <c r="X110" s="609"/>
      <c r="Y110" s="609"/>
      <c r="Z110" s="609"/>
      <c r="AA110" s="610"/>
      <c r="AB110" s="611"/>
      <c r="AC110" s="609"/>
      <c r="AD110" s="609"/>
      <c r="AE110" s="609"/>
      <c r="AF110" s="610"/>
      <c r="AG110" s="612">
        <f t="shared" si="8"/>
        <v>0</v>
      </c>
      <c r="AH110" s="613"/>
      <c r="AI110" s="613"/>
      <c r="AJ110" s="613"/>
      <c r="AK110" s="614"/>
    </row>
    <row r="111" spans="2:37" ht="13.5" customHeight="1" x14ac:dyDescent="0.25">
      <c r="B111" s="21" t="s">
        <v>12</v>
      </c>
      <c r="C111" s="235"/>
      <c r="D111" s="236"/>
      <c r="E111" s="236"/>
      <c r="F111" s="236"/>
      <c r="G111" s="236"/>
      <c r="H111" s="236"/>
      <c r="I111" s="236"/>
      <c r="J111" s="236"/>
      <c r="K111" s="236"/>
      <c r="L111" s="236"/>
      <c r="M111" s="236"/>
      <c r="N111" s="236"/>
      <c r="O111" s="236"/>
      <c r="P111" s="236"/>
      <c r="Q111" s="236"/>
      <c r="R111" s="236"/>
      <c r="S111" s="236"/>
      <c r="T111" s="236"/>
      <c r="U111" s="236"/>
      <c r="V111" s="608"/>
      <c r="W111" s="609"/>
      <c r="X111" s="609"/>
      <c r="Y111" s="609"/>
      <c r="Z111" s="609"/>
      <c r="AA111" s="610"/>
      <c r="AB111" s="611"/>
      <c r="AC111" s="609"/>
      <c r="AD111" s="609"/>
      <c r="AE111" s="609"/>
      <c r="AF111" s="610"/>
      <c r="AG111" s="612">
        <f t="shared" si="8"/>
        <v>0</v>
      </c>
      <c r="AH111" s="613"/>
      <c r="AI111" s="613"/>
      <c r="AJ111" s="613"/>
      <c r="AK111" s="614"/>
    </row>
    <row r="112" spans="2:37" ht="13.5" customHeight="1" x14ac:dyDescent="0.25">
      <c r="B112" s="21" t="s">
        <v>12</v>
      </c>
      <c r="C112" s="235"/>
      <c r="D112" s="236"/>
      <c r="E112" s="236"/>
      <c r="F112" s="236"/>
      <c r="G112" s="236"/>
      <c r="H112" s="236"/>
      <c r="I112" s="236"/>
      <c r="J112" s="236"/>
      <c r="K112" s="236"/>
      <c r="L112" s="236"/>
      <c r="M112" s="236"/>
      <c r="N112" s="236"/>
      <c r="O112" s="236"/>
      <c r="P112" s="236"/>
      <c r="Q112" s="236"/>
      <c r="R112" s="236"/>
      <c r="S112" s="236"/>
      <c r="T112" s="236"/>
      <c r="U112" s="236"/>
      <c r="V112" s="608"/>
      <c r="W112" s="609"/>
      <c r="X112" s="609"/>
      <c r="Y112" s="609"/>
      <c r="Z112" s="609"/>
      <c r="AA112" s="610"/>
      <c r="AB112" s="611"/>
      <c r="AC112" s="609"/>
      <c r="AD112" s="609"/>
      <c r="AE112" s="609"/>
      <c r="AF112" s="610"/>
      <c r="AG112" s="612">
        <f>W112+AB112</f>
        <v>0</v>
      </c>
      <c r="AH112" s="613"/>
      <c r="AI112" s="613"/>
      <c r="AJ112" s="613"/>
      <c r="AK112" s="614"/>
    </row>
    <row r="113" spans="2:37" ht="13.5" customHeight="1" x14ac:dyDescent="0.25">
      <c r="B113" s="21" t="s">
        <v>12</v>
      </c>
      <c r="C113" s="235"/>
      <c r="D113" s="236"/>
      <c r="E113" s="236"/>
      <c r="F113" s="236"/>
      <c r="G113" s="236"/>
      <c r="H113" s="236"/>
      <c r="I113" s="236"/>
      <c r="J113" s="236"/>
      <c r="K113" s="236"/>
      <c r="L113" s="236"/>
      <c r="M113" s="236"/>
      <c r="N113" s="236"/>
      <c r="O113" s="236"/>
      <c r="P113" s="236"/>
      <c r="Q113" s="236"/>
      <c r="R113" s="236"/>
      <c r="S113" s="236"/>
      <c r="T113" s="236"/>
      <c r="U113" s="236"/>
      <c r="V113" s="608"/>
      <c r="W113" s="609"/>
      <c r="X113" s="609"/>
      <c r="Y113" s="609"/>
      <c r="Z113" s="609"/>
      <c r="AA113" s="610"/>
      <c r="AB113" s="611"/>
      <c r="AC113" s="609"/>
      <c r="AD113" s="609"/>
      <c r="AE113" s="609"/>
      <c r="AF113" s="610"/>
      <c r="AG113" s="612">
        <f>W113+AB113</f>
        <v>0</v>
      </c>
      <c r="AH113" s="613"/>
      <c r="AI113" s="613"/>
      <c r="AJ113" s="613"/>
      <c r="AK113" s="614"/>
    </row>
    <row r="114" spans="2:37" ht="13.5" customHeight="1" x14ac:dyDescent="0.25">
      <c r="B114" s="21" t="s">
        <v>12</v>
      </c>
      <c r="C114" s="235"/>
      <c r="D114" s="236"/>
      <c r="E114" s="236"/>
      <c r="F114" s="236"/>
      <c r="G114" s="236"/>
      <c r="H114" s="236"/>
      <c r="I114" s="236"/>
      <c r="J114" s="236"/>
      <c r="K114" s="236"/>
      <c r="L114" s="236"/>
      <c r="M114" s="236"/>
      <c r="N114" s="236"/>
      <c r="O114" s="236"/>
      <c r="P114" s="236"/>
      <c r="Q114" s="236"/>
      <c r="R114" s="236"/>
      <c r="S114" s="236"/>
      <c r="T114" s="236"/>
      <c r="U114" s="236"/>
      <c r="V114" s="608"/>
      <c r="W114" s="609"/>
      <c r="X114" s="609"/>
      <c r="Y114" s="609"/>
      <c r="Z114" s="609"/>
      <c r="AA114" s="610"/>
      <c r="AB114" s="611"/>
      <c r="AC114" s="609"/>
      <c r="AD114" s="609"/>
      <c r="AE114" s="609"/>
      <c r="AF114" s="610"/>
      <c r="AG114" s="612">
        <f t="shared" ref="AG114:AG115" si="9">W114+AB114</f>
        <v>0</v>
      </c>
      <c r="AH114" s="613"/>
      <c r="AI114" s="613"/>
      <c r="AJ114" s="613"/>
      <c r="AK114" s="614"/>
    </row>
    <row r="115" spans="2:37" ht="13.5" customHeight="1" x14ac:dyDescent="0.25">
      <c r="B115" s="21" t="s">
        <v>12</v>
      </c>
      <c r="C115" s="235"/>
      <c r="D115" s="236"/>
      <c r="E115" s="236"/>
      <c r="F115" s="236"/>
      <c r="G115" s="236"/>
      <c r="H115" s="236"/>
      <c r="I115" s="236"/>
      <c r="J115" s="236"/>
      <c r="K115" s="236"/>
      <c r="L115" s="236"/>
      <c r="M115" s="236"/>
      <c r="N115" s="236"/>
      <c r="O115" s="236"/>
      <c r="P115" s="236"/>
      <c r="Q115" s="236"/>
      <c r="R115" s="236"/>
      <c r="S115" s="236"/>
      <c r="T115" s="236"/>
      <c r="U115" s="236"/>
      <c r="V115" s="608"/>
      <c r="W115" s="609"/>
      <c r="X115" s="609"/>
      <c r="Y115" s="609"/>
      <c r="Z115" s="609"/>
      <c r="AA115" s="610"/>
      <c r="AB115" s="611"/>
      <c r="AC115" s="609"/>
      <c r="AD115" s="609"/>
      <c r="AE115" s="609"/>
      <c r="AF115" s="610"/>
      <c r="AG115" s="612">
        <f t="shared" si="9"/>
        <v>0</v>
      </c>
      <c r="AH115" s="613"/>
      <c r="AI115" s="613"/>
      <c r="AJ115" s="613"/>
      <c r="AK115" s="614"/>
    </row>
    <row r="116" spans="2:37" ht="13.5" customHeight="1" x14ac:dyDescent="0.25">
      <c r="B116" s="615"/>
      <c r="C116" s="616"/>
      <c r="D116" s="616"/>
      <c r="E116" s="616"/>
      <c r="F116" s="616"/>
      <c r="G116" s="616"/>
      <c r="H116" s="14"/>
      <c r="I116" s="14"/>
      <c r="J116" s="14"/>
      <c r="K116" s="12"/>
      <c r="L116" s="14"/>
      <c r="M116" s="14"/>
      <c r="N116" s="14"/>
      <c r="O116" s="14"/>
      <c r="P116" s="14"/>
      <c r="Q116" s="14"/>
      <c r="R116" s="14"/>
      <c r="S116" s="14"/>
      <c r="T116" s="14"/>
      <c r="U116" s="14"/>
      <c r="V116" s="210" t="s">
        <v>13</v>
      </c>
      <c r="W116" s="617">
        <f>SUM(W107:AA115)</f>
        <v>0</v>
      </c>
      <c r="X116" s="618"/>
      <c r="Y116" s="618"/>
      <c r="Z116" s="618"/>
      <c r="AA116" s="619"/>
      <c r="AB116" s="620">
        <f>SUM(AB107:AF115)</f>
        <v>0</v>
      </c>
      <c r="AC116" s="621"/>
      <c r="AD116" s="621"/>
      <c r="AE116" s="621"/>
      <c r="AF116" s="622"/>
      <c r="AG116" s="617">
        <f>SUM(AG107:AK115)</f>
        <v>0</v>
      </c>
      <c r="AH116" s="618"/>
      <c r="AI116" s="618"/>
      <c r="AJ116" s="618"/>
      <c r="AK116" s="623"/>
    </row>
    <row r="117" spans="2:37" ht="9.5" customHeight="1" x14ac:dyDescent="0.25">
      <c r="B117" s="10"/>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71"/>
      <c r="AH117" s="71"/>
      <c r="AI117" s="71"/>
      <c r="AJ117" s="71"/>
      <c r="AK117" s="72"/>
    </row>
    <row r="118" spans="2:37" ht="13.5" customHeight="1" x14ac:dyDescent="0.25">
      <c r="B118" s="627" t="s">
        <v>99</v>
      </c>
      <c r="C118" s="628"/>
      <c r="D118" s="628"/>
      <c r="E118" s="628"/>
      <c r="F118" s="631">
        <v>8</v>
      </c>
      <c r="G118" s="633" t="s">
        <v>22</v>
      </c>
      <c r="H118" s="633"/>
      <c r="I118" s="633"/>
      <c r="J118" s="633"/>
      <c r="K118" s="635"/>
      <c r="L118" s="635"/>
      <c r="M118" s="635"/>
      <c r="N118" s="635"/>
      <c r="O118" s="635"/>
      <c r="P118" s="635"/>
      <c r="Q118" s="635"/>
      <c r="R118" s="635"/>
      <c r="S118" s="635"/>
      <c r="T118" s="635"/>
      <c r="U118" s="635"/>
      <c r="V118" s="635"/>
      <c r="W118" s="637" t="s">
        <v>103</v>
      </c>
      <c r="X118" s="637"/>
      <c r="Y118" s="637"/>
      <c r="Z118" s="637"/>
      <c r="AA118" s="638"/>
      <c r="AB118" s="643" t="s">
        <v>29</v>
      </c>
      <c r="AC118" s="637"/>
      <c r="AD118" s="637"/>
      <c r="AE118" s="637"/>
      <c r="AF118" s="638"/>
      <c r="AG118" s="643" t="s">
        <v>104</v>
      </c>
      <c r="AH118" s="637"/>
      <c r="AI118" s="637"/>
      <c r="AJ118" s="637"/>
      <c r="AK118" s="646"/>
    </row>
    <row r="119" spans="2:37" ht="13.5" customHeight="1" x14ac:dyDescent="0.25">
      <c r="B119" s="629"/>
      <c r="C119" s="630"/>
      <c r="D119" s="630"/>
      <c r="E119" s="630"/>
      <c r="F119" s="632"/>
      <c r="G119" s="634"/>
      <c r="H119" s="634"/>
      <c r="I119" s="634"/>
      <c r="J119" s="634"/>
      <c r="K119" s="636"/>
      <c r="L119" s="636"/>
      <c r="M119" s="636"/>
      <c r="N119" s="636"/>
      <c r="O119" s="636"/>
      <c r="P119" s="636"/>
      <c r="Q119" s="636"/>
      <c r="R119" s="636"/>
      <c r="S119" s="636"/>
      <c r="T119" s="636"/>
      <c r="U119" s="636"/>
      <c r="V119" s="636"/>
      <c r="W119" s="639"/>
      <c r="X119" s="639"/>
      <c r="Y119" s="639"/>
      <c r="Z119" s="639"/>
      <c r="AA119" s="640"/>
      <c r="AB119" s="644"/>
      <c r="AC119" s="639"/>
      <c r="AD119" s="639"/>
      <c r="AE119" s="639"/>
      <c r="AF119" s="640"/>
      <c r="AG119" s="644"/>
      <c r="AH119" s="639"/>
      <c r="AI119" s="639"/>
      <c r="AJ119" s="639"/>
      <c r="AK119" s="647"/>
    </row>
    <row r="120" spans="2:37" ht="13.5" customHeight="1" x14ac:dyDescent="0.25">
      <c r="B120" s="649" t="s">
        <v>144</v>
      </c>
      <c r="C120" s="650"/>
      <c r="D120" s="650"/>
      <c r="E120" s="650"/>
      <c r="F120" s="650"/>
      <c r="G120" s="650"/>
      <c r="H120" s="650"/>
      <c r="I120" s="650"/>
      <c r="J120" s="650"/>
      <c r="K120" s="650"/>
      <c r="L120" s="650"/>
      <c r="M120" s="650"/>
      <c r="N120" s="650"/>
      <c r="O120" s="650"/>
      <c r="P120" s="650"/>
      <c r="Q120" s="650"/>
      <c r="R120" s="650"/>
      <c r="S120" s="650"/>
      <c r="T120" s="650"/>
      <c r="U120" s="650"/>
      <c r="V120" s="651"/>
      <c r="W120" s="641"/>
      <c r="X120" s="641"/>
      <c r="Y120" s="641"/>
      <c r="Z120" s="641"/>
      <c r="AA120" s="642"/>
      <c r="AB120" s="645"/>
      <c r="AC120" s="641"/>
      <c r="AD120" s="641"/>
      <c r="AE120" s="641"/>
      <c r="AF120" s="642"/>
      <c r="AG120" s="645"/>
      <c r="AH120" s="641"/>
      <c r="AI120" s="641"/>
      <c r="AJ120" s="641"/>
      <c r="AK120" s="648"/>
    </row>
    <row r="121" spans="2:37" ht="13.5" customHeight="1" x14ac:dyDescent="0.25">
      <c r="B121" s="22">
        <v>1</v>
      </c>
      <c r="C121" s="235"/>
      <c r="D121" s="236"/>
      <c r="E121" s="236"/>
      <c r="F121" s="236"/>
      <c r="G121" s="236"/>
      <c r="H121" s="236"/>
      <c r="I121" s="236"/>
      <c r="J121" s="236"/>
      <c r="K121" s="236"/>
      <c r="L121" s="236"/>
      <c r="M121" s="236"/>
      <c r="N121" s="236"/>
      <c r="O121" s="236"/>
      <c r="P121" s="236"/>
      <c r="Q121" s="236"/>
      <c r="R121" s="236"/>
      <c r="S121" s="236"/>
      <c r="T121" s="236"/>
      <c r="U121" s="236"/>
      <c r="V121" s="608"/>
      <c r="W121" s="609"/>
      <c r="X121" s="609"/>
      <c r="Y121" s="609"/>
      <c r="Z121" s="609"/>
      <c r="AA121" s="610"/>
      <c r="AB121" s="611"/>
      <c r="AC121" s="609"/>
      <c r="AD121" s="609"/>
      <c r="AE121" s="609"/>
      <c r="AF121" s="610"/>
      <c r="AG121" s="612">
        <f>W121+AB121</f>
        <v>0</v>
      </c>
      <c r="AH121" s="613"/>
      <c r="AI121" s="613"/>
      <c r="AJ121" s="613"/>
      <c r="AK121" s="614"/>
    </row>
    <row r="122" spans="2:37" ht="13.5" customHeight="1" x14ac:dyDescent="0.25">
      <c r="B122" s="20">
        <v>2</v>
      </c>
      <c r="C122" s="235"/>
      <c r="D122" s="236"/>
      <c r="E122" s="236"/>
      <c r="F122" s="236"/>
      <c r="G122" s="236"/>
      <c r="H122" s="236"/>
      <c r="I122" s="236"/>
      <c r="J122" s="236"/>
      <c r="K122" s="236"/>
      <c r="L122" s="236"/>
      <c r="M122" s="236"/>
      <c r="N122" s="236"/>
      <c r="O122" s="236"/>
      <c r="P122" s="236"/>
      <c r="Q122" s="236"/>
      <c r="R122" s="236"/>
      <c r="S122" s="236"/>
      <c r="T122" s="236"/>
      <c r="U122" s="236"/>
      <c r="V122" s="608"/>
      <c r="W122" s="609"/>
      <c r="X122" s="609"/>
      <c r="Y122" s="609"/>
      <c r="Z122" s="609"/>
      <c r="AA122" s="610"/>
      <c r="AB122" s="611"/>
      <c r="AC122" s="609"/>
      <c r="AD122" s="609"/>
      <c r="AE122" s="609"/>
      <c r="AF122" s="610"/>
      <c r="AG122" s="612">
        <f t="shared" ref="AG122:AG129" si="10">W122+AB122</f>
        <v>0</v>
      </c>
      <c r="AH122" s="613"/>
      <c r="AI122" s="613"/>
      <c r="AJ122" s="613"/>
      <c r="AK122" s="614"/>
    </row>
    <row r="123" spans="2:37" ht="13.5" customHeight="1" x14ac:dyDescent="0.25">
      <c r="B123" s="20">
        <v>3</v>
      </c>
      <c r="C123" s="235"/>
      <c r="D123" s="236"/>
      <c r="E123" s="236"/>
      <c r="F123" s="236"/>
      <c r="G123" s="236"/>
      <c r="H123" s="236"/>
      <c r="I123" s="236"/>
      <c r="J123" s="236"/>
      <c r="K123" s="236"/>
      <c r="L123" s="236"/>
      <c r="M123" s="236"/>
      <c r="N123" s="236"/>
      <c r="O123" s="236"/>
      <c r="P123" s="236"/>
      <c r="Q123" s="236"/>
      <c r="R123" s="236"/>
      <c r="S123" s="236"/>
      <c r="T123" s="236"/>
      <c r="U123" s="236"/>
      <c r="V123" s="608"/>
      <c r="W123" s="609"/>
      <c r="X123" s="609"/>
      <c r="Y123" s="609"/>
      <c r="Z123" s="609"/>
      <c r="AA123" s="610"/>
      <c r="AB123" s="611"/>
      <c r="AC123" s="609"/>
      <c r="AD123" s="609"/>
      <c r="AE123" s="609"/>
      <c r="AF123" s="610"/>
      <c r="AG123" s="612">
        <f t="shared" si="10"/>
        <v>0</v>
      </c>
      <c r="AH123" s="613"/>
      <c r="AI123" s="613"/>
      <c r="AJ123" s="613"/>
      <c r="AK123" s="614"/>
    </row>
    <row r="124" spans="2:37" ht="13.5" customHeight="1" x14ac:dyDescent="0.25">
      <c r="B124" s="20">
        <v>4</v>
      </c>
      <c r="C124" s="235"/>
      <c r="D124" s="236"/>
      <c r="E124" s="236"/>
      <c r="F124" s="236"/>
      <c r="G124" s="236"/>
      <c r="H124" s="236"/>
      <c r="I124" s="236"/>
      <c r="J124" s="236"/>
      <c r="K124" s="236"/>
      <c r="L124" s="236"/>
      <c r="M124" s="236"/>
      <c r="N124" s="236"/>
      <c r="O124" s="236"/>
      <c r="P124" s="236"/>
      <c r="Q124" s="236"/>
      <c r="R124" s="236"/>
      <c r="S124" s="236"/>
      <c r="T124" s="236"/>
      <c r="U124" s="236"/>
      <c r="V124" s="608"/>
      <c r="W124" s="609"/>
      <c r="X124" s="609"/>
      <c r="Y124" s="609"/>
      <c r="Z124" s="609"/>
      <c r="AA124" s="610"/>
      <c r="AB124" s="611"/>
      <c r="AC124" s="609"/>
      <c r="AD124" s="609"/>
      <c r="AE124" s="609"/>
      <c r="AF124" s="610"/>
      <c r="AG124" s="612">
        <f t="shared" si="10"/>
        <v>0</v>
      </c>
      <c r="AH124" s="613"/>
      <c r="AI124" s="613"/>
      <c r="AJ124" s="613"/>
      <c r="AK124" s="614"/>
    </row>
    <row r="125" spans="2:37" ht="13.5" customHeight="1" x14ac:dyDescent="0.25">
      <c r="B125" s="21" t="s">
        <v>12</v>
      </c>
      <c r="C125" s="235"/>
      <c r="D125" s="236"/>
      <c r="E125" s="236"/>
      <c r="F125" s="236"/>
      <c r="G125" s="236"/>
      <c r="H125" s="236"/>
      <c r="I125" s="236"/>
      <c r="J125" s="236"/>
      <c r="K125" s="236"/>
      <c r="L125" s="236"/>
      <c r="M125" s="236"/>
      <c r="N125" s="236"/>
      <c r="O125" s="236"/>
      <c r="P125" s="236"/>
      <c r="Q125" s="236"/>
      <c r="R125" s="236"/>
      <c r="S125" s="236"/>
      <c r="T125" s="236"/>
      <c r="U125" s="236"/>
      <c r="V125" s="608"/>
      <c r="W125" s="609"/>
      <c r="X125" s="609"/>
      <c r="Y125" s="609"/>
      <c r="Z125" s="609"/>
      <c r="AA125" s="610"/>
      <c r="AB125" s="611"/>
      <c r="AC125" s="609"/>
      <c r="AD125" s="609"/>
      <c r="AE125" s="609"/>
      <c r="AF125" s="610"/>
      <c r="AG125" s="612">
        <f t="shared" si="10"/>
        <v>0</v>
      </c>
      <c r="AH125" s="613"/>
      <c r="AI125" s="613"/>
      <c r="AJ125" s="613"/>
      <c r="AK125" s="614"/>
    </row>
    <row r="126" spans="2:37" ht="13.5" customHeight="1" x14ac:dyDescent="0.25">
      <c r="B126" s="21" t="s">
        <v>12</v>
      </c>
      <c r="C126" s="235"/>
      <c r="D126" s="236"/>
      <c r="E126" s="236"/>
      <c r="F126" s="236"/>
      <c r="G126" s="236"/>
      <c r="H126" s="236"/>
      <c r="I126" s="236"/>
      <c r="J126" s="236"/>
      <c r="K126" s="236"/>
      <c r="L126" s="236"/>
      <c r="M126" s="236"/>
      <c r="N126" s="236"/>
      <c r="O126" s="236"/>
      <c r="P126" s="236"/>
      <c r="Q126" s="236"/>
      <c r="R126" s="236"/>
      <c r="S126" s="236"/>
      <c r="T126" s="236"/>
      <c r="U126" s="236"/>
      <c r="V126" s="608"/>
      <c r="W126" s="609"/>
      <c r="X126" s="609"/>
      <c r="Y126" s="609"/>
      <c r="Z126" s="609"/>
      <c r="AA126" s="610"/>
      <c r="AB126" s="611"/>
      <c r="AC126" s="609"/>
      <c r="AD126" s="609"/>
      <c r="AE126" s="609"/>
      <c r="AF126" s="610"/>
      <c r="AG126" s="612">
        <f t="shared" si="10"/>
        <v>0</v>
      </c>
      <c r="AH126" s="613"/>
      <c r="AI126" s="613"/>
      <c r="AJ126" s="613"/>
      <c r="AK126" s="614"/>
    </row>
    <row r="127" spans="2:37" ht="13.5" customHeight="1" x14ac:dyDescent="0.25">
      <c r="B127" s="21" t="s">
        <v>12</v>
      </c>
      <c r="C127" s="235"/>
      <c r="D127" s="236"/>
      <c r="E127" s="236"/>
      <c r="F127" s="236"/>
      <c r="G127" s="236"/>
      <c r="H127" s="236"/>
      <c r="I127" s="236"/>
      <c r="J127" s="236"/>
      <c r="K127" s="236"/>
      <c r="L127" s="236"/>
      <c r="M127" s="236"/>
      <c r="N127" s="236"/>
      <c r="O127" s="236"/>
      <c r="P127" s="236"/>
      <c r="Q127" s="236"/>
      <c r="R127" s="236"/>
      <c r="S127" s="236"/>
      <c r="T127" s="236"/>
      <c r="U127" s="236"/>
      <c r="V127" s="608"/>
      <c r="W127" s="609"/>
      <c r="X127" s="609"/>
      <c r="Y127" s="609"/>
      <c r="Z127" s="609"/>
      <c r="AA127" s="610"/>
      <c r="AB127" s="611"/>
      <c r="AC127" s="609"/>
      <c r="AD127" s="609"/>
      <c r="AE127" s="609"/>
      <c r="AF127" s="610"/>
      <c r="AG127" s="612">
        <f t="shared" si="10"/>
        <v>0</v>
      </c>
      <c r="AH127" s="613"/>
      <c r="AI127" s="613"/>
      <c r="AJ127" s="613"/>
      <c r="AK127" s="614"/>
    </row>
    <row r="128" spans="2:37" ht="13.5" customHeight="1" x14ac:dyDescent="0.25">
      <c r="B128" s="21" t="s">
        <v>12</v>
      </c>
      <c r="C128" s="235"/>
      <c r="D128" s="236"/>
      <c r="E128" s="236"/>
      <c r="F128" s="236"/>
      <c r="G128" s="236"/>
      <c r="H128" s="236"/>
      <c r="I128" s="236"/>
      <c r="J128" s="236"/>
      <c r="K128" s="236"/>
      <c r="L128" s="236"/>
      <c r="M128" s="236"/>
      <c r="N128" s="236"/>
      <c r="O128" s="236"/>
      <c r="P128" s="236"/>
      <c r="Q128" s="236"/>
      <c r="R128" s="236"/>
      <c r="S128" s="236"/>
      <c r="T128" s="236"/>
      <c r="U128" s="236"/>
      <c r="V128" s="608"/>
      <c r="W128" s="609"/>
      <c r="X128" s="609"/>
      <c r="Y128" s="609"/>
      <c r="Z128" s="609"/>
      <c r="AA128" s="610"/>
      <c r="AB128" s="611"/>
      <c r="AC128" s="609"/>
      <c r="AD128" s="609"/>
      <c r="AE128" s="609"/>
      <c r="AF128" s="610"/>
      <c r="AG128" s="612">
        <f t="shared" si="10"/>
        <v>0</v>
      </c>
      <c r="AH128" s="613"/>
      <c r="AI128" s="613"/>
      <c r="AJ128" s="613"/>
      <c r="AK128" s="614"/>
    </row>
    <row r="129" spans="2:38" ht="13.5" customHeight="1" x14ac:dyDescent="0.25">
      <c r="B129" s="21" t="s">
        <v>12</v>
      </c>
      <c r="C129" s="235"/>
      <c r="D129" s="236"/>
      <c r="E129" s="236"/>
      <c r="F129" s="236"/>
      <c r="G129" s="236"/>
      <c r="H129" s="236"/>
      <c r="I129" s="236"/>
      <c r="J129" s="236"/>
      <c r="K129" s="236"/>
      <c r="L129" s="236"/>
      <c r="M129" s="236"/>
      <c r="N129" s="236"/>
      <c r="O129" s="236"/>
      <c r="P129" s="236"/>
      <c r="Q129" s="236"/>
      <c r="R129" s="236"/>
      <c r="S129" s="236"/>
      <c r="T129" s="236"/>
      <c r="U129" s="236"/>
      <c r="V129" s="608"/>
      <c r="W129" s="609"/>
      <c r="X129" s="609"/>
      <c r="Y129" s="609"/>
      <c r="Z129" s="609"/>
      <c r="AA129" s="610"/>
      <c r="AB129" s="611"/>
      <c r="AC129" s="609"/>
      <c r="AD129" s="609"/>
      <c r="AE129" s="609"/>
      <c r="AF129" s="610"/>
      <c r="AG129" s="612">
        <f t="shared" si="10"/>
        <v>0</v>
      </c>
      <c r="AH129" s="613"/>
      <c r="AI129" s="613"/>
      <c r="AJ129" s="613"/>
      <c r="AK129" s="614"/>
    </row>
    <row r="130" spans="2:38" ht="13.5" customHeight="1" x14ac:dyDescent="0.25">
      <c r="B130" s="615"/>
      <c r="C130" s="616"/>
      <c r="D130" s="616"/>
      <c r="E130" s="616"/>
      <c r="F130" s="616"/>
      <c r="G130" s="616"/>
      <c r="H130" s="14"/>
      <c r="I130" s="14"/>
      <c r="J130" s="14"/>
      <c r="K130" s="12"/>
      <c r="L130" s="14"/>
      <c r="M130" s="14"/>
      <c r="N130" s="14"/>
      <c r="O130" s="14"/>
      <c r="P130" s="14"/>
      <c r="Q130" s="14"/>
      <c r="R130" s="14"/>
      <c r="S130" s="14"/>
      <c r="T130" s="14"/>
      <c r="U130" s="14"/>
      <c r="V130" s="13" t="s">
        <v>13</v>
      </c>
      <c r="W130" s="617">
        <f>SUM(W121:AA129)</f>
        <v>0</v>
      </c>
      <c r="X130" s="618"/>
      <c r="Y130" s="618"/>
      <c r="Z130" s="618"/>
      <c r="AA130" s="619"/>
      <c r="AB130" s="620">
        <f>SUM(AB121:AF129)</f>
        <v>0</v>
      </c>
      <c r="AC130" s="621"/>
      <c r="AD130" s="621"/>
      <c r="AE130" s="621"/>
      <c r="AF130" s="622"/>
      <c r="AG130" s="617">
        <f>SUM(AG121:AK129)</f>
        <v>0</v>
      </c>
      <c r="AH130" s="618"/>
      <c r="AI130" s="618"/>
      <c r="AJ130" s="618"/>
      <c r="AK130" s="623"/>
    </row>
    <row r="131" spans="2:38" ht="8.25" customHeight="1" x14ac:dyDescent="0.25">
      <c r="B131" s="10"/>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71"/>
      <c r="AH131" s="71"/>
      <c r="AI131" s="71"/>
      <c r="AJ131" s="71"/>
      <c r="AK131" s="72"/>
    </row>
    <row r="132" spans="2:38" ht="13.5" customHeight="1" x14ac:dyDescent="0.25">
      <c r="B132" s="87" t="s">
        <v>110</v>
      </c>
      <c r="C132" s="73"/>
      <c r="D132" s="73"/>
      <c r="E132" s="73"/>
      <c r="F132" s="73"/>
      <c r="G132" s="73"/>
      <c r="H132" s="73"/>
      <c r="I132" s="73"/>
      <c r="J132" s="73"/>
      <c r="K132" s="73"/>
      <c r="L132" s="73"/>
      <c r="M132" s="73"/>
      <c r="N132" s="73"/>
      <c r="O132" s="73"/>
      <c r="P132" s="73"/>
      <c r="Q132" s="73"/>
      <c r="R132" s="73"/>
      <c r="S132" s="73"/>
      <c r="T132" s="73"/>
      <c r="U132" s="73"/>
      <c r="V132" s="73"/>
      <c r="W132" s="702" t="s">
        <v>111</v>
      </c>
      <c r="X132" s="702"/>
      <c r="Y132" s="702"/>
      <c r="Z132" s="702"/>
      <c r="AA132" s="702"/>
      <c r="AB132" s="702" t="s">
        <v>29</v>
      </c>
      <c r="AC132" s="702"/>
      <c r="AD132" s="702"/>
      <c r="AE132" s="702"/>
      <c r="AF132" s="702"/>
      <c r="AG132" s="702" t="s">
        <v>112</v>
      </c>
      <c r="AH132" s="702"/>
      <c r="AI132" s="702"/>
      <c r="AJ132" s="702"/>
      <c r="AK132" s="703"/>
    </row>
    <row r="133" spans="2:38" ht="13.5" customHeight="1" x14ac:dyDescent="0.25">
      <c r="B133" s="74"/>
      <c r="C133" s="73"/>
      <c r="D133" s="73"/>
      <c r="E133" s="73"/>
      <c r="F133" s="73"/>
      <c r="G133" s="73"/>
      <c r="H133" s="73"/>
      <c r="I133" s="73"/>
      <c r="J133" s="73"/>
      <c r="K133" s="73"/>
      <c r="L133" s="73"/>
      <c r="M133" s="73"/>
      <c r="N133" s="73"/>
      <c r="O133" s="73"/>
      <c r="P133" s="73"/>
      <c r="Q133" s="73"/>
      <c r="R133" s="73"/>
      <c r="S133" s="73"/>
      <c r="T133" s="73"/>
      <c r="U133" s="73"/>
      <c r="V133" s="73"/>
      <c r="W133" s="702"/>
      <c r="X133" s="702"/>
      <c r="Y133" s="702"/>
      <c r="Z133" s="702"/>
      <c r="AA133" s="702"/>
      <c r="AB133" s="702"/>
      <c r="AC133" s="702"/>
      <c r="AD133" s="702"/>
      <c r="AE133" s="702"/>
      <c r="AF133" s="702"/>
      <c r="AG133" s="702"/>
      <c r="AH133" s="702"/>
      <c r="AI133" s="702"/>
      <c r="AJ133" s="702"/>
      <c r="AK133" s="703"/>
    </row>
    <row r="134" spans="2:38" ht="13.5" customHeight="1" x14ac:dyDescent="0.25">
      <c r="B134" s="704" t="s">
        <v>113</v>
      </c>
      <c r="C134" s="299"/>
      <c r="D134" s="299"/>
      <c r="E134" s="299"/>
      <c r="F134" s="299"/>
      <c r="G134" s="299"/>
      <c r="H134" s="299"/>
      <c r="I134" s="299"/>
      <c r="J134" s="299"/>
      <c r="K134" s="299"/>
      <c r="L134" s="299"/>
      <c r="M134" s="299"/>
      <c r="N134" s="299"/>
      <c r="O134" s="299"/>
      <c r="P134" s="299"/>
      <c r="Q134" s="299"/>
      <c r="R134" s="299"/>
      <c r="S134" s="299"/>
      <c r="T134" s="299"/>
      <c r="U134" s="299"/>
      <c r="V134" s="299"/>
      <c r="W134" s="696">
        <f>W32+W46+W60+W74+W88+W102+W116+W130</f>
        <v>0</v>
      </c>
      <c r="X134" s="696"/>
      <c r="Y134" s="696"/>
      <c r="Z134" s="696"/>
      <c r="AA134" s="696"/>
      <c r="AB134" s="686">
        <f>AB32+AB46+AB60+AB74+AB88+AB102+AB116+AB130</f>
        <v>0</v>
      </c>
      <c r="AC134" s="686"/>
      <c r="AD134" s="686"/>
      <c r="AE134" s="686"/>
      <c r="AF134" s="686"/>
      <c r="AG134" s="696">
        <f>AG32+AG46+AG60+AG74+AG88+AG102+AG116+AG130</f>
        <v>0</v>
      </c>
      <c r="AH134" s="696"/>
      <c r="AI134" s="696"/>
      <c r="AJ134" s="696"/>
      <c r="AK134" s="697"/>
    </row>
    <row r="135" spans="2:38" ht="13.5" customHeight="1" x14ac:dyDescent="0.25"/>
    <row r="136" spans="2:38" ht="9.5" customHeight="1" x14ac:dyDescent="0.25"/>
    <row r="138" spans="2:38" ht="20" x14ac:dyDescent="0.25">
      <c r="B138" s="263" t="s">
        <v>9</v>
      </c>
      <c r="C138" s="264"/>
      <c r="D138" s="652" t="s">
        <v>143</v>
      </c>
      <c r="E138" s="653"/>
      <c r="F138" s="653"/>
      <c r="G138" s="653"/>
      <c r="H138" s="653"/>
      <c r="I138" s="653"/>
      <c r="J138" s="653"/>
      <c r="K138" s="653"/>
      <c r="L138" s="653"/>
      <c r="M138" s="653"/>
      <c r="N138" s="653"/>
      <c r="O138" s="653"/>
      <c r="P138" s="653"/>
      <c r="Q138" s="653"/>
      <c r="R138" s="653"/>
      <c r="S138" s="653"/>
      <c r="T138" s="653"/>
      <c r="U138" s="653"/>
      <c r="V138" s="653"/>
      <c r="W138" s="653"/>
      <c r="X138" s="653"/>
      <c r="Y138" s="653"/>
      <c r="Z138" s="653"/>
      <c r="AA138" s="653"/>
      <c r="AB138" s="653"/>
      <c r="AC138" s="653"/>
      <c r="AD138" s="653"/>
      <c r="AE138" s="653"/>
      <c r="AF138" s="653"/>
      <c r="AG138" s="653"/>
      <c r="AH138" s="653"/>
      <c r="AI138" s="653"/>
      <c r="AJ138" s="653"/>
      <c r="AK138" s="654"/>
    </row>
    <row r="139" spans="2:38" ht="13.5" customHeight="1" x14ac:dyDescent="0.25">
      <c r="B139" s="655" t="s">
        <v>300</v>
      </c>
      <c r="C139" s="466"/>
      <c r="D139" s="466"/>
      <c r="E139" s="466"/>
      <c r="F139" s="466"/>
      <c r="G139" s="466"/>
      <c r="H139" s="466"/>
      <c r="I139" s="466"/>
      <c r="J139" s="466"/>
      <c r="K139" s="466"/>
      <c r="L139" s="466"/>
      <c r="M139" s="466"/>
      <c r="N139" s="466"/>
      <c r="O139" s="466"/>
      <c r="P139" s="466"/>
      <c r="Q139" s="466"/>
      <c r="R139" s="466"/>
      <c r="S139" s="466"/>
      <c r="T139" s="466"/>
      <c r="U139" s="466"/>
      <c r="V139" s="466"/>
      <c r="W139" s="466"/>
      <c r="X139" s="466"/>
      <c r="Y139" s="466"/>
      <c r="Z139" s="466"/>
      <c r="AA139" s="466"/>
      <c r="AB139" s="466"/>
      <c r="AC139" s="466"/>
      <c r="AD139" s="466"/>
      <c r="AE139" s="466"/>
      <c r="AF139" s="466"/>
      <c r="AG139" s="466"/>
      <c r="AH139" s="466"/>
      <c r="AI139" s="466"/>
      <c r="AJ139" s="466"/>
      <c r="AK139" s="656"/>
    </row>
    <row r="140" spans="2:38" ht="13.5" customHeight="1" x14ac:dyDescent="0.25">
      <c r="B140" s="657" t="s">
        <v>301</v>
      </c>
      <c r="C140" s="658"/>
      <c r="D140" s="658"/>
      <c r="E140" s="658"/>
      <c r="F140" s="658"/>
      <c r="G140" s="658"/>
      <c r="H140" s="658"/>
      <c r="I140" s="658"/>
      <c r="J140" s="658"/>
      <c r="K140" s="658"/>
      <c r="L140" s="658"/>
      <c r="M140" s="658"/>
      <c r="N140" s="658"/>
      <c r="O140" s="658"/>
      <c r="P140" s="658"/>
      <c r="Q140" s="658"/>
      <c r="R140" s="658"/>
      <c r="S140" s="658"/>
      <c r="T140" s="658"/>
      <c r="U140" s="658"/>
      <c r="V140" s="658"/>
      <c r="W140" s="658"/>
      <c r="X140" s="658"/>
      <c r="Y140" s="658"/>
      <c r="Z140" s="658"/>
      <c r="AA140" s="658"/>
      <c r="AB140" s="658"/>
      <c r="AC140" s="658"/>
      <c r="AD140" s="658"/>
      <c r="AE140" s="658"/>
      <c r="AF140" s="658"/>
      <c r="AG140" s="658"/>
      <c r="AH140" s="658"/>
      <c r="AI140" s="658"/>
      <c r="AJ140" s="658"/>
      <c r="AK140" s="659"/>
    </row>
    <row r="141" spans="2:38" ht="13.5" customHeight="1" x14ac:dyDescent="0.25">
      <c r="B141" s="660"/>
      <c r="C141" s="658"/>
      <c r="D141" s="658"/>
      <c r="E141" s="658"/>
      <c r="F141" s="658"/>
      <c r="G141" s="658"/>
      <c r="H141" s="658"/>
      <c r="I141" s="658"/>
      <c r="J141" s="658"/>
      <c r="K141" s="658"/>
      <c r="L141" s="658"/>
      <c r="M141" s="658"/>
      <c r="N141" s="658"/>
      <c r="O141" s="658"/>
      <c r="P141" s="658"/>
      <c r="Q141" s="658"/>
      <c r="R141" s="658"/>
      <c r="S141" s="658"/>
      <c r="T141" s="658"/>
      <c r="U141" s="658"/>
      <c r="V141" s="658"/>
      <c r="W141" s="658"/>
      <c r="X141" s="658"/>
      <c r="Y141" s="658"/>
      <c r="Z141" s="658"/>
      <c r="AA141" s="658"/>
      <c r="AB141" s="658"/>
      <c r="AC141" s="658"/>
      <c r="AD141" s="658"/>
      <c r="AE141" s="658"/>
      <c r="AF141" s="658"/>
      <c r="AG141" s="658"/>
      <c r="AH141" s="658"/>
      <c r="AI141" s="658"/>
      <c r="AJ141" s="658"/>
      <c r="AK141" s="659"/>
      <c r="AL141" s="78"/>
    </row>
    <row r="142" spans="2:38" ht="13.5" customHeight="1" x14ac:dyDescent="0.25">
      <c r="B142" s="660"/>
      <c r="C142" s="658"/>
      <c r="D142" s="658"/>
      <c r="E142" s="658"/>
      <c r="F142" s="658"/>
      <c r="G142" s="658"/>
      <c r="H142" s="658"/>
      <c r="I142" s="658"/>
      <c r="J142" s="658"/>
      <c r="K142" s="658"/>
      <c r="L142" s="658"/>
      <c r="M142" s="658"/>
      <c r="N142" s="658"/>
      <c r="O142" s="658"/>
      <c r="P142" s="658"/>
      <c r="Q142" s="658"/>
      <c r="R142" s="658"/>
      <c r="S142" s="658"/>
      <c r="T142" s="658"/>
      <c r="U142" s="658"/>
      <c r="V142" s="658"/>
      <c r="W142" s="658"/>
      <c r="X142" s="658"/>
      <c r="Y142" s="658"/>
      <c r="Z142" s="658"/>
      <c r="AA142" s="658"/>
      <c r="AB142" s="658"/>
      <c r="AC142" s="658"/>
      <c r="AD142" s="658"/>
      <c r="AE142" s="658"/>
      <c r="AF142" s="658"/>
      <c r="AG142" s="658"/>
      <c r="AH142" s="658"/>
      <c r="AI142" s="658"/>
      <c r="AJ142" s="658"/>
      <c r="AK142" s="659"/>
      <c r="AL142" s="78"/>
    </row>
    <row r="143" spans="2:38" ht="13.5" customHeight="1" x14ac:dyDescent="0.25">
      <c r="B143" s="660"/>
      <c r="C143" s="658"/>
      <c r="D143" s="658"/>
      <c r="E143" s="658"/>
      <c r="F143" s="658"/>
      <c r="G143" s="658"/>
      <c r="H143" s="658"/>
      <c r="I143" s="658"/>
      <c r="J143" s="658"/>
      <c r="K143" s="658"/>
      <c r="L143" s="658"/>
      <c r="M143" s="658"/>
      <c r="N143" s="658"/>
      <c r="O143" s="658"/>
      <c r="P143" s="658"/>
      <c r="Q143" s="658"/>
      <c r="R143" s="658"/>
      <c r="S143" s="658"/>
      <c r="T143" s="658"/>
      <c r="U143" s="658"/>
      <c r="V143" s="658"/>
      <c r="W143" s="658"/>
      <c r="X143" s="658"/>
      <c r="Y143" s="658"/>
      <c r="Z143" s="658"/>
      <c r="AA143" s="658"/>
      <c r="AB143" s="658"/>
      <c r="AC143" s="658"/>
      <c r="AD143" s="658"/>
      <c r="AE143" s="658"/>
      <c r="AF143" s="658"/>
      <c r="AG143" s="658"/>
      <c r="AH143" s="658"/>
      <c r="AI143" s="658"/>
      <c r="AJ143" s="658"/>
      <c r="AK143" s="659"/>
      <c r="AL143" s="78"/>
    </row>
    <row r="144" spans="2:38" ht="13.5" customHeight="1" x14ac:dyDescent="0.25">
      <c r="B144" s="660"/>
      <c r="C144" s="658"/>
      <c r="D144" s="658"/>
      <c r="E144" s="658"/>
      <c r="F144" s="658"/>
      <c r="G144" s="658"/>
      <c r="H144" s="658"/>
      <c r="I144" s="658"/>
      <c r="J144" s="658"/>
      <c r="K144" s="658"/>
      <c r="L144" s="658"/>
      <c r="M144" s="658"/>
      <c r="N144" s="658"/>
      <c r="O144" s="658"/>
      <c r="P144" s="658"/>
      <c r="Q144" s="658"/>
      <c r="R144" s="658"/>
      <c r="S144" s="658"/>
      <c r="T144" s="658"/>
      <c r="U144" s="658"/>
      <c r="V144" s="658"/>
      <c r="W144" s="658"/>
      <c r="X144" s="658"/>
      <c r="Y144" s="658"/>
      <c r="Z144" s="658"/>
      <c r="AA144" s="658"/>
      <c r="AB144" s="658"/>
      <c r="AC144" s="658"/>
      <c r="AD144" s="658"/>
      <c r="AE144" s="658"/>
      <c r="AF144" s="658"/>
      <c r="AG144" s="658"/>
      <c r="AH144" s="658"/>
      <c r="AI144" s="658"/>
      <c r="AJ144" s="658"/>
      <c r="AK144" s="659"/>
      <c r="AL144" s="78"/>
    </row>
    <row r="145" spans="2:37" x14ac:dyDescent="0.25">
      <c r="B145" s="660"/>
      <c r="C145" s="658"/>
      <c r="D145" s="658"/>
      <c r="E145" s="658"/>
      <c r="F145" s="658"/>
      <c r="G145" s="658"/>
      <c r="H145" s="658"/>
      <c r="I145" s="658"/>
      <c r="J145" s="658"/>
      <c r="K145" s="658"/>
      <c r="L145" s="658"/>
      <c r="M145" s="658"/>
      <c r="N145" s="658"/>
      <c r="O145" s="658"/>
      <c r="P145" s="658"/>
      <c r="Q145" s="658"/>
      <c r="R145" s="658"/>
      <c r="S145" s="658"/>
      <c r="T145" s="658"/>
      <c r="U145" s="658"/>
      <c r="V145" s="658"/>
      <c r="W145" s="658"/>
      <c r="X145" s="658"/>
      <c r="Y145" s="658"/>
      <c r="Z145" s="658"/>
      <c r="AA145" s="658"/>
      <c r="AB145" s="658"/>
      <c r="AC145" s="658"/>
      <c r="AD145" s="658"/>
      <c r="AE145" s="658"/>
      <c r="AF145" s="658"/>
      <c r="AG145" s="658"/>
      <c r="AH145" s="658"/>
      <c r="AI145" s="658"/>
      <c r="AJ145" s="658"/>
      <c r="AK145" s="659"/>
    </row>
    <row r="146" spans="2:37" ht="13.5" customHeight="1" x14ac:dyDescent="0.25">
      <c r="B146" s="45">
        <v>2</v>
      </c>
      <c r="C146" s="332" t="s">
        <v>270</v>
      </c>
      <c r="D146" s="332"/>
      <c r="E146" s="332"/>
      <c r="F146" s="332"/>
      <c r="G146" s="332"/>
      <c r="H146" s="332"/>
      <c r="I146" s="332"/>
      <c r="J146" s="332"/>
      <c r="K146" s="332"/>
      <c r="L146" s="332"/>
      <c r="M146" s="332"/>
      <c r="N146" s="332"/>
      <c r="O146" s="332"/>
      <c r="P146" s="332"/>
      <c r="Q146" s="332"/>
      <c r="R146" s="332"/>
      <c r="S146" s="332"/>
      <c r="T146" s="332"/>
      <c r="U146" s="332"/>
      <c r="V146" s="332"/>
      <c r="W146" s="332"/>
      <c r="X146" s="332"/>
      <c r="Y146" s="332"/>
      <c r="Z146" s="332"/>
      <c r="AA146" s="332"/>
      <c r="AB146" s="332"/>
      <c r="AC146" s="332"/>
      <c r="AD146" s="332"/>
      <c r="AE146" s="332"/>
      <c r="AF146" s="332"/>
      <c r="AG146" s="332"/>
      <c r="AH146" s="332"/>
      <c r="AI146" s="453"/>
      <c r="AJ146" s="584"/>
      <c r="AK146" s="585"/>
    </row>
    <row r="147" spans="2:37" ht="9" customHeight="1" x14ac:dyDescent="0.25">
      <c r="B147" s="11"/>
      <c r="C147" s="85"/>
      <c r="D147" s="85"/>
      <c r="E147" s="85"/>
      <c r="F147" s="85"/>
      <c r="G147" s="85"/>
      <c r="H147" s="85"/>
      <c r="I147" s="85"/>
      <c r="J147" s="85"/>
      <c r="K147" s="85"/>
      <c r="L147" s="85"/>
      <c r="M147" s="85"/>
      <c r="N147" s="85"/>
      <c r="O147" s="85"/>
      <c r="P147" s="85"/>
      <c r="Q147" s="85"/>
      <c r="R147" s="85"/>
      <c r="S147" s="85"/>
      <c r="T147" s="85"/>
      <c r="U147" s="85"/>
      <c r="V147" s="85"/>
      <c r="W147" s="85"/>
      <c r="X147" s="42"/>
      <c r="Y147" s="42"/>
      <c r="Z147" s="16"/>
      <c r="AA147" s="16"/>
      <c r="AB147" s="16"/>
      <c r="AC147" s="26"/>
      <c r="AD147" s="26"/>
      <c r="AE147" s="26"/>
      <c r="AF147" s="26"/>
      <c r="AG147" s="26"/>
      <c r="AH147" s="26"/>
      <c r="AI147" s="26"/>
      <c r="AJ147" s="26"/>
      <c r="AK147" s="27"/>
    </row>
    <row r="148" spans="2:37" ht="13.5" customHeight="1" x14ac:dyDescent="0.25">
      <c r="B148" s="687" t="s">
        <v>145</v>
      </c>
      <c r="C148" s="688"/>
      <c r="D148" s="688"/>
      <c r="E148" s="688"/>
      <c r="F148" s="688"/>
      <c r="G148" s="688"/>
      <c r="H148" s="688"/>
      <c r="I148" s="688"/>
      <c r="J148" s="688"/>
      <c r="K148" s="688"/>
      <c r="L148" s="688"/>
      <c r="M148" s="688"/>
      <c r="N148" s="688"/>
      <c r="O148" s="688"/>
      <c r="P148" s="688"/>
      <c r="Q148" s="688"/>
      <c r="R148" s="688"/>
      <c r="S148" s="688"/>
      <c r="T148" s="688"/>
      <c r="U148" s="688"/>
      <c r="V148" s="689"/>
      <c r="W148" s="637" t="s">
        <v>103</v>
      </c>
      <c r="X148" s="637"/>
      <c r="Y148" s="637"/>
      <c r="Z148" s="637"/>
      <c r="AA148" s="638"/>
      <c r="AB148" s="643" t="s">
        <v>29</v>
      </c>
      <c r="AC148" s="637"/>
      <c r="AD148" s="637"/>
      <c r="AE148" s="637"/>
      <c r="AF148" s="638"/>
      <c r="AG148" s="643" t="s">
        <v>104</v>
      </c>
      <c r="AH148" s="637"/>
      <c r="AI148" s="637"/>
      <c r="AJ148" s="637"/>
      <c r="AK148" s="646"/>
    </row>
    <row r="149" spans="2:37" ht="13.5" customHeight="1" x14ac:dyDescent="0.25">
      <c r="B149" s="690"/>
      <c r="C149" s="691"/>
      <c r="D149" s="691"/>
      <c r="E149" s="691"/>
      <c r="F149" s="691"/>
      <c r="G149" s="691"/>
      <c r="H149" s="691"/>
      <c r="I149" s="691"/>
      <c r="J149" s="691"/>
      <c r="K149" s="691"/>
      <c r="L149" s="691"/>
      <c r="M149" s="691"/>
      <c r="N149" s="691"/>
      <c r="O149" s="691"/>
      <c r="P149" s="691"/>
      <c r="Q149" s="691"/>
      <c r="R149" s="691"/>
      <c r="S149" s="691"/>
      <c r="T149" s="691"/>
      <c r="U149" s="691"/>
      <c r="V149" s="692"/>
      <c r="W149" s="639"/>
      <c r="X149" s="639"/>
      <c r="Y149" s="639"/>
      <c r="Z149" s="639"/>
      <c r="AA149" s="640"/>
      <c r="AB149" s="644"/>
      <c r="AC149" s="639"/>
      <c r="AD149" s="639"/>
      <c r="AE149" s="639"/>
      <c r="AF149" s="640"/>
      <c r="AG149" s="644"/>
      <c r="AH149" s="639"/>
      <c r="AI149" s="639"/>
      <c r="AJ149" s="639"/>
      <c r="AK149" s="647"/>
    </row>
    <row r="150" spans="2:37" ht="9" customHeight="1" x14ac:dyDescent="0.25">
      <c r="B150" s="693"/>
      <c r="C150" s="694"/>
      <c r="D150" s="694"/>
      <c r="E150" s="694"/>
      <c r="F150" s="694"/>
      <c r="G150" s="694"/>
      <c r="H150" s="694"/>
      <c r="I150" s="694"/>
      <c r="J150" s="694"/>
      <c r="K150" s="694"/>
      <c r="L150" s="694"/>
      <c r="M150" s="694"/>
      <c r="N150" s="694"/>
      <c r="O150" s="694"/>
      <c r="P150" s="694"/>
      <c r="Q150" s="694"/>
      <c r="R150" s="694"/>
      <c r="S150" s="694"/>
      <c r="T150" s="694"/>
      <c r="U150" s="694"/>
      <c r="V150" s="695"/>
      <c r="W150" s="641"/>
      <c r="X150" s="641"/>
      <c r="Y150" s="641"/>
      <c r="Z150" s="641"/>
      <c r="AA150" s="642"/>
      <c r="AB150" s="645"/>
      <c r="AC150" s="641"/>
      <c r="AD150" s="641"/>
      <c r="AE150" s="641"/>
      <c r="AF150" s="642"/>
      <c r="AG150" s="645"/>
      <c r="AH150" s="641"/>
      <c r="AI150" s="641"/>
      <c r="AJ150" s="641"/>
      <c r="AK150" s="648"/>
    </row>
    <row r="151" spans="2:37" ht="13.5" customHeight="1" x14ac:dyDescent="0.25">
      <c r="B151" s="31">
        <v>1</v>
      </c>
      <c r="C151" s="235"/>
      <c r="D151" s="236"/>
      <c r="E151" s="236"/>
      <c r="F151" s="236"/>
      <c r="G151" s="236"/>
      <c r="H151" s="236"/>
      <c r="I151" s="236"/>
      <c r="J151" s="236"/>
      <c r="K151" s="236"/>
      <c r="L151" s="236"/>
      <c r="M151" s="236"/>
      <c r="N151" s="236"/>
      <c r="O151" s="236"/>
      <c r="P151" s="236"/>
      <c r="Q151" s="236"/>
      <c r="R151" s="236"/>
      <c r="S151" s="236"/>
      <c r="T151" s="236"/>
      <c r="U151" s="236"/>
      <c r="V151" s="608"/>
      <c r="W151" s="609"/>
      <c r="X151" s="609"/>
      <c r="Y151" s="609"/>
      <c r="Z151" s="609"/>
      <c r="AA151" s="610"/>
      <c r="AB151" s="611"/>
      <c r="AC151" s="609"/>
      <c r="AD151" s="609"/>
      <c r="AE151" s="609"/>
      <c r="AF151" s="610"/>
      <c r="AG151" s="612">
        <f>W151+AB151</f>
        <v>0</v>
      </c>
      <c r="AH151" s="613"/>
      <c r="AI151" s="613"/>
      <c r="AJ151" s="613"/>
      <c r="AK151" s="614"/>
    </row>
    <row r="152" spans="2:37" ht="13.5" customHeight="1" x14ac:dyDescent="0.25">
      <c r="B152" s="31">
        <v>2</v>
      </c>
      <c r="C152" s="235"/>
      <c r="D152" s="236"/>
      <c r="E152" s="236"/>
      <c r="F152" s="236"/>
      <c r="G152" s="236"/>
      <c r="H152" s="236"/>
      <c r="I152" s="236"/>
      <c r="J152" s="236"/>
      <c r="K152" s="236"/>
      <c r="L152" s="236"/>
      <c r="M152" s="236"/>
      <c r="N152" s="236"/>
      <c r="O152" s="236"/>
      <c r="P152" s="236"/>
      <c r="Q152" s="236"/>
      <c r="R152" s="236"/>
      <c r="S152" s="236"/>
      <c r="T152" s="236"/>
      <c r="U152" s="236"/>
      <c r="V152" s="608"/>
      <c r="W152" s="609"/>
      <c r="X152" s="609"/>
      <c r="Y152" s="609"/>
      <c r="Z152" s="609"/>
      <c r="AA152" s="610"/>
      <c r="AB152" s="611"/>
      <c r="AC152" s="609"/>
      <c r="AD152" s="609"/>
      <c r="AE152" s="609"/>
      <c r="AF152" s="610"/>
      <c r="AG152" s="612">
        <f>W152+AB152</f>
        <v>0</v>
      </c>
      <c r="AH152" s="613"/>
      <c r="AI152" s="613"/>
      <c r="AJ152" s="613"/>
      <c r="AK152" s="614"/>
    </row>
    <row r="153" spans="2:37" ht="13.5" customHeight="1" x14ac:dyDescent="0.25">
      <c r="B153" s="31">
        <v>3</v>
      </c>
      <c r="C153" s="235"/>
      <c r="D153" s="236"/>
      <c r="E153" s="236"/>
      <c r="F153" s="236"/>
      <c r="G153" s="236"/>
      <c r="H153" s="236"/>
      <c r="I153" s="236"/>
      <c r="J153" s="236"/>
      <c r="K153" s="236"/>
      <c r="L153" s="236"/>
      <c r="M153" s="236"/>
      <c r="N153" s="236"/>
      <c r="O153" s="236"/>
      <c r="P153" s="236"/>
      <c r="Q153" s="236"/>
      <c r="R153" s="236"/>
      <c r="S153" s="236"/>
      <c r="T153" s="236"/>
      <c r="U153" s="236"/>
      <c r="V153" s="608"/>
      <c r="W153" s="609"/>
      <c r="X153" s="609"/>
      <c r="Y153" s="609"/>
      <c r="Z153" s="609"/>
      <c r="AA153" s="610"/>
      <c r="AB153" s="611"/>
      <c r="AC153" s="609"/>
      <c r="AD153" s="609"/>
      <c r="AE153" s="609"/>
      <c r="AF153" s="610"/>
      <c r="AG153" s="612">
        <f>W153+AB153</f>
        <v>0</v>
      </c>
      <c r="AH153" s="613"/>
      <c r="AI153" s="613"/>
      <c r="AJ153" s="613"/>
      <c r="AK153" s="614"/>
    </row>
    <row r="154" spans="2:37" ht="13.5" customHeight="1" x14ac:dyDescent="0.25">
      <c r="B154" s="31">
        <v>4</v>
      </c>
      <c r="C154" s="235"/>
      <c r="D154" s="236"/>
      <c r="E154" s="236"/>
      <c r="F154" s="236"/>
      <c r="G154" s="236"/>
      <c r="H154" s="236"/>
      <c r="I154" s="236"/>
      <c r="J154" s="236"/>
      <c r="K154" s="236"/>
      <c r="L154" s="236"/>
      <c r="M154" s="236"/>
      <c r="N154" s="236"/>
      <c r="O154" s="236"/>
      <c r="P154" s="236"/>
      <c r="Q154" s="236"/>
      <c r="R154" s="236"/>
      <c r="S154" s="236"/>
      <c r="T154" s="236"/>
      <c r="U154" s="236"/>
      <c r="V154" s="608"/>
      <c r="W154" s="609"/>
      <c r="X154" s="609"/>
      <c r="Y154" s="609"/>
      <c r="Z154" s="609"/>
      <c r="AA154" s="610"/>
      <c r="AB154" s="611"/>
      <c r="AC154" s="609"/>
      <c r="AD154" s="609"/>
      <c r="AE154" s="609"/>
      <c r="AF154" s="610"/>
      <c r="AG154" s="612">
        <f t="shared" ref="AG154:AG162" si="11">W154+AB154</f>
        <v>0</v>
      </c>
      <c r="AH154" s="613"/>
      <c r="AI154" s="613"/>
      <c r="AJ154" s="613"/>
      <c r="AK154" s="614"/>
    </row>
    <row r="155" spans="2:37" ht="13.5" customHeight="1" x14ac:dyDescent="0.25">
      <c r="B155" s="31">
        <v>5</v>
      </c>
      <c r="C155" s="235"/>
      <c r="D155" s="236"/>
      <c r="E155" s="236"/>
      <c r="F155" s="236"/>
      <c r="G155" s="236"/>
      <c r="H155" s="236"/>
      <c r="I155" s="236"/>
      <c r="J155" s="236"/>
      <c r="K155" s="236"/>
      <c r="L155" s="236"/>
      <c r="M155" s="236"/>
      <c r="N155" s="236"/>
      <c r="O155" s="236"/>
      <c r="P155" s="236"/>
      <c r="Q155" s="236"/>
      <c r="R155" s="236"/>
      <c r="S155" s="236"/>
      <c r="T155" s="236"/>
      <c r="U155" s="236"/>
      <c r="V155" s="608"/>
      <c r="W155" s="609"/>
      <c r="X155" s="609"/>
      <c r="Y155" s="609"/>
      <c r="Z155" s="609"/>
      <c r="AA155" s="610"/>
      <c r="AB155" s="611"/>
      <c r="AC155" s="609"/>
      <c r="AD155" s="609"/>
      <c r="AE155" s="609"/>
      <c r="AF155" s="610"/>
      <c r="AG155" s="612">
        <f t="shared" si="11"/>
        <v>0</v>
      </c>
      <c r="AH155" s="613"/>
      <c r="AI155" s="613"/>
      <c r="AJ155" s="613"/>
      <c r="AK155" s="614"/>
    </row>
    <row r="156" spans="2:37" ht="13.5" customHeight="1" x14ac:dyDescent="0.25">
      <c r="B156" s="31">
        <v>6</v>
      </c>
      <c r="C156" s="235"/>
      <c r="D156" s="236"/>
      <c r="E156" s="236"/>
      <c r="F156" s="236"/>
      <c r="G156" s="236"/>
      <c r="H156" s="236"/>
      <c r="I156" s="236"/>
      <c r="J156" s="236"/>
      <c r="K156" s="236"/>
      <c r="L156" s="236"/>
      <c r="M156" s="236"/>
      <c r="N156" s="236"/>
      <c r="O156" s="236"/>
      <c r="P156" s="236"/>
      <c r="Q156" s="236"/>
      <c r="R156" s="236"/>
      <c r="S156" s="236"/>
      <c r="T156" s="236"/>
      <c r="U156" s="236"/>
      <c r="V156" s="608"/>
      <c r="W156" s="609"/>
      <c r="X156" s="609"/>
      <c r="Y156" s="609"/>
      <c r="Z156" s="609"/>
      <c r="AA156" s="610"/>
      <c r="AB156" s="611"/>
      <c r="AC156" s="609"/>
      <c r="AD156" s="609"/>
      <c r="AE156" s="609"/>
      <c r="AF156" s="610"/>
      <c r="AG156" s="612">
        <f t="shared" si="11"/>
        <v>0</v>
      </c>
      <c r="AH156" s="613"/>
      <c r="AI156" s="613"/>
      <c r="AJ156" s="613"/>
      <c r="AK156" s="614"/>
    </row>
    <row r="157" spans="2:37" ht="13.5" customHeight="1" x14ac:dyDescent="0.25">
      <c r="B157" s="31">
        <v>7</v>
      </c>
      <c r="C157" s="235"/>
      <c r="D157" s="236"/>
      <c r="E157" s="236"/>
      <c r="F157" s="236"/>
      <c r="G157" s="236"/>
      <c r="H157" s="236"/>
      <c r="I157" s="236"/>
      <c r="J157" s="236"/>
      <c r="K157" s="236"/>
      <c r="L157" s="236"/>
      <c r="M157" s="236"/>
      <c r="N157" s="236"/>
      <c r="O157" s="236"/>
      <c r="P157" s="236"/>
      <c r="Q157" s="236"/>
      <c r="R157" s="236"/>
      <c r="S157" s="236"/>
      <c r="T157" s="236"/>
      <c r="U157" s="236"/>
      <c r="V157" s="608"/>
      <c r="W157" s="609"/>
      <c r="X157" s="609"/>
      <c r="Y157" s="609"/>
      <c r="Z157" s="609"/>
      <c r="AA157" s="610"/>
      <c r="AB157" s="611"/>
      <c r="AC157" s="609"/>
      <c r="AD157" s="609"/>
      <c r="AE157" s="609"/>
      <c r="AF157" s="610"/>
      <c r="AG157" s="612">
        <f t="shared" si="11"/>
        <v>0</v>
      </c>
      <c r="AH157" s="613"/>
      <c r="AI157" s="613"/>
      <c r="AJ157" s="613"/>
      <c r="AK157" s="614"/>
    </row>
    <row r="158" spans="2:37" ht="13.5" customHeight="1" x14ac:dyDescent="0.25">
      <c r="B158" s="31">
        <v>8</v>
      </c>
      <c r="C158" s="235"/>
      <c r="D158" s="236"/>
      <c r="E158" s="236"/>
      <c r="F158" s="236"/>
      <c r="G158" s="236"/>
      <c r="H158" s="236"/>
      <c r="I158" s="236"/>
      <c r="J158" s="236"/>
      <c r="K158" s="236"/>
      <c r="L158" s="236"/>
      <c r="M158" s="236"/>
      <c r="N158" s="236"/>
      <c r="O158" s="236"/>
      <c r="P158" s="236"/>
      <c r="Q158" s="236"/>
      <c r="R158" s="236"/>
      <c r="S158" s="236"/>
      <c r="T158" s="236"/>
      <c r="U158" s="236"/>
      <c r="V158" s="608"/>
      <c r="W158" s="609"/>
      <c r="X158" s="609"/>
      <c r="Y158" s="609"/>
      <c r="Z158" s="609"/>
      <c r="AA158" s="610"/>
      <c r="AB158" s="611"/>
      <c r="AC158" s="609"/>
      <c r="AD158" s="609"/>
      <c r="AE158" s="609"/>
      <c r="AF158" s="610"/>
      <c r="AG158" s="612">
        <f t="shared" si="11"/>
        <v>0</v>
      </c>
      <c r="AH158" s="613"/>
      <c r="AI158" s="613"/>
      <c r="AJ158" s="613"/>
      <c r="AK158" s="614"/>
    </row>
    <row r="159" spans="2:37" ht="13.5" customHeight="1" x14ac:dyDescent="0.25">
      <c r="B159" s="31">
        <v>9</v>
      </c>
      <c r="C159" s="235"/>
      <c r="D159" s="236"/>
      <c r="E159" s="236"/>
      <c r="F159" s="236"/>
      <c r="G159" s="236"/>
      <c r="H159" s="236"/>
      <c r="I159" s="236"/>
      <c r="J159" s="236"/>
      <c r="K159" s="236"/>
      <c r="L159" s="236"/>
      <c r="M159" s="236"/>
      <c r="N159" s="236"/>
      <c r="O159" s="236"/>
      <c r="P159" s="236"/>
      <c r="Q159" s="236"/>
      <c r="R159" s="236"/>
      <c r="S159" s="236"/>
      <c r="T159" s="236"/>
      <c r="U159" s="236"/>
      <c r="V159" s="608"/>
      <c r="W159" s="609"/>
      <c r="X159" s="609"/>
      <c r="Y159" s="609"/>
      <c r="Z159" s="609"/>
      <c r="AA159" s="610"/>
      <c r="AB159" s="611"/>
      <c r="AC159" s="609"/>
      <c r="AD159" s="609"/>
      <c r="AE159" s="609"/>
      <c r="AF159" s="610"/>
      <c r="AG159" s="612">
        <f t="shared" si="11"/>
        <v>0</v>
      </c>
      <c r="AH159" s="613"/>
      <c r="AI159" s="613"/>
      <c r="AJ159" s="613"/>
      <c r="AK159" s="614"/>
    </row>
    <row r="160" spans="2:37" ht="13.5" customHeight="1" x14ac:dyDescent="0.25">
      <c r="B160" s="31">
        <v>10</v>
      </c>
      <c r="C160" s="235"/>
      <c r="D160" s="236"/>
      <c r="E160" s="236"/>
      <c r="F160" s="236"/>
      <c r="G160" s="236"/>
      <c r="H160" s="236"/>
      <c r="I160" s="236"/>
      <c r="J160" s="236"/>
      <c r="K160" s="236"/>
      <c r="L160" s="236"/>
      <c r="M160" s="236"/>
      <c r="N160" s="236"/>
      <c r="O160" s="236"/>
      <c r="P160" s="236"/>
      <c r="Q160" s="236"/>
      <c r="R160" s="236"/>
      <c r="S160" s="236"/>
      <c r="T160" s="236"/>
      <c r="U160" s="236"/>
      <c r="V160" s="608"/>
      <c r="W160" s="609"/>
      <c r="X160" s="609"/>
      <c r="Y160" s="609"/>
      <c r="Z160" s="609"/>
      <c r="AA160" s="610"/>
      <c r="AB160" s="611"/>
      <c r="AC160" s="609"/>
      <c r="AD160" s="609"/>
      <c r="AE160" s="609"/>
      <c r="AF160" s="610"/>
      <c r="AG160" s="612">
        <f t="shared" si="11"/>
        <v>0</v>
      </c>
      <c r="AH160" s="613"/>
      <c r="AI160" s="613"/>
      <c r="AJ160" s="613"/>
      <c r="AK160" s="614"/>
    </row>
    <row r="161" spans="2:37" ht="13.5" customHeight="1" x14ac:dyDescent="0.25">
      <c r="B161" s="31">
        <v>11</v>
      </c>
      <c r="C161" s="235"/>
      <c r="D161" s="236"/>
      <c r="E161" s="236"/>
      <c r="F161" s="236"/>
      <c r="G161" s="236"/>
      <c r="H161" s="236"/>
      <c r="I161" s="236"/>
      <c r="J161" s="236"/>
      <c r="K161" s="236"/>
      <c r="L161" s="236"/>
      <c r="M161" s="236"/>
      <c r="N161" s="236"/>
      <c r="O161" s="236"/>
      <c r="P161" s="236"/>
      <c r="Q161" s="236"/>
      <c r="R161" s="236"/>
      <c r="S161" s="236"/>
      <c r="T161" s="236"/>
      <c r="U161" s="236"/>
      <c r="V161" s="608"/>
      <c r="W161" s="609"/>
      <c r="X161" s="609"/>
      <c r="Y161" s="609"/>
      <c r="Z161" s="609"/>
      <c r="AA161" s="610"/>
      <c r="AB161" s="611"/>
      <c r="AC161" s="609"/>
      <c r="AD161" s="609"/>
      <c r="AE161" s="609"/>
      <c r="AF161" s="610"/>
      <c r="AG161" s="612">
        <f t="shared" si="11"/>
        <v>0</v>
      </c>
      <c r="AH161" s="613"/>
      <c r="AI161" s="613"/>
      <c r="AJ161" s="613"/>
      <c r="AK161" s="614"/>
    </row>
    <row r="162" spans="2:37" ht="13.5" customHeight="1" x14ac:dyDescent="0.25">
      <c r="B162" s="31">
        <v>12</v>
      </c>
      <c r="C162" s="235"/>
      <c r="D162" s="236"/>
      <c r="E162" s="236"/>
      <c r="F162" s="236"/>
      <c r="G162" s="236"/>
      <c r="H162" s="236"/>
      <c r="I162" s="236"/>
      <c r="J162" s="236"/>
      <c r="K162" s="236"/>
      <c r="L162" s="236"/>
      <c r="M162" s="236"/>
      <c r="N162" s="236"/>
      <c r="O162" s="236"/>
      <c r="P162" s="236"/>
      <c r="Q162" s="236"/>
      <c r="R162" s="236"/>
      <c r="S162" s="236"/>
      <c r="T162" s="236"/>
      <c r="U162" s="236"/>
      <c r="V162" s="608"/>
      <c r="W162" s="609"/>
      <c r="X162" s="609"/>
      <c r="Y162" s="609"/>
      <c r="Z162" s="609"/>
      <c r="AA162" s="610"/>
      <c r="AB162" s="611"/>
      <c r="AC162" s="609"/>
      <c r="AD162" s="609"/>
      <c r="AE162" s="609"/>
      <c r="AF162" s="610"/>
      <c r="AG162" s="612">
        <f t="shared" si="11"/>
        <v>0</v>
      </c>
      <c r="AH162" s="613"/>
      <c r="AI162" s="613"/>
      <c r="AJ162" s="613"/>
      <c r="AK162" s="614"/>
    </row>
    <row r="163" spans="2:37" ht="13.5" customHeight="1" x14ac:dyDescent="0.25">
      <c r="B163" s="31">
        <v>13</v>
      </c>
      <c r="C163" s="235"/>
      <c r="D163" s="236"/>
      <c r="E163" s="236"/>
      <c r="F163" s="236"/>
      <c r="G163" s="236"/>
      <c r="H163" s="236"/>
      <c r="I163" s="236"/>
      <c r="J163" s="236"/>
      <c r="K163" s="236"/>
      <c r="L163" s="236"/>
      <c r="M163" s="236"/>
      <c r="N163" s="236"/>
      <c r="O163" s="236"/>
      <c r="P163" s="236"/>
      <c r="Q163" s="236"/>
      <c r="R163" s="236"/>
      <c r="S163" s="236"/>
      <c r="T163" s="236"/>
      <c r="U163" s="236"/>
      <c r="V163" s="608"/>
      <c r="W163" s="609"/>
      <c r="X163" s="609"/>
      <c r="Y163" s="609"/>
      <c r="Z163" s="609"/>
      <c r="AA163" s="610"/>
      <c r="AB163" s="611"/>
      <c r="AC163" s="609"/>
      <c r="AD163" s="609"/>
      <c r="AE163" s="609"/>
      <c r="AF163" s="610"/>
      <c r="AG163" s="612">
        <f>W163+AB163</f>
        <v>0</v>
      </c>
      <c r="AH163" s="613"/>
      <c r="AI163" s="613"/>
      <c r="AJ163" s="613"/>
      <c r="AK163" s="614"/>
    </row>
    <row r="164" spans="2:37" ht="13.5" customHeight="1" x14ac:dyDescent="0.25">
      <c r="B164" s="31">
        <v>14</v>
      </c>
      <c r="C164" s="235"/>
      <c r="D164" s="236"/>
      <c r="E164" s="236"/>
      <c r="F164" s="236"/>
      <c r="G164" s="236"/>
      <c r="H164" s="236"/>
      <c r="I164" s="236"/>
      <c r="J164" s="236"/>
      <c r="K164" s="236"/>
      <c r="L164" s="236"/>
      <c r="M164" s="236"/>
      <c r="N164" s="236"/>
      <c r="O164" s="236"/>
      <c r="P164" s="236"/>
      <c r="Q164" s="236"/>
      <c r="R164" s="236"/>
      <c r="S164" s="236"/>
      <c r="T164" s="236"/>
      <c r="U164" s="236"/>
      <c r="V164" s="608"/>
      <c r="W164" s="609"/>
      <c r="X164" s="609"/>
      <c r="Y164" s="609"/>
      <c r="Z164" s="609"/>
      <c r="AA164" s="610"/>
      <c r="AB164" s="611"/>
      <c r="AC164" s="609"/>
      <c r="AD164" s="609"/>
      <c r="AE164" s="609"/>
      <c r="AF164" s="610"/>
      <c r="AG164" s="612">
        <f>W164+AB164</f>
        <v>0</v>
      </c>
      <c r="AH164" s="613"/>
      <c r="AI164" s="613"/>
      <c r="AJ164" s="613"/>
      <c r="AK164" s="614"/>
    </row>
    <row r="165" spans="2:37" ht="13.5" customHeight="1" x14ac:dyDescent="0.25">
      <c r="B165" s="31">
        <v>15</v>
      </c>
      <c r="C165" s="235"/>
      <c r="D165" s="236"/>
      <c r="E165" s="236"/>
      <c r="F165" s="236"/>
      <c r="G165" s="236"/>
      <c r="H165" s="236"/>
      <c r="I165" s="236"/>
      <c r="J165" s="236"/>
      <c r="K165" s="236"/>
      <c r="L165" s="236"/>
      <c r="M165" s="236"/>
      <c r="N165" s="236"/>
      <c r="O165" s="236"/>
      <c r="P165" s="236"/>
      <c r="Q165" s="236"/>
      <c r="R165" s="236"/>
      <c r="S165" s="236"/>
      <c r="T165" s="236"/>
      <c r="U165" s="236"/>
      <c r="V165" s="608"/>
      <c r="W165" s="609"/>
      <c r="X165" s="609"/>
      <c r="Y165" s="609"/>
      <c r="Z165" s="609"/>
      <c r="AA165" s="610"/>
      <c r="AB165" s="611"/>
      <c r="AC165" s="609"/>
      <c r="AD165" s="609"/>
      <c r="AE165" s="609"/>
      <c r="AF165" s="610"/>
      <c r="AG165" s="612">
        <f>W165+AB165</f>
        <v>0</v>
      </c>
      <c r="AH165" s="613"/>
      <c r="AI165" s="613"/>
      <c r="AJ165" s="613"/>
      <c r="AK165" s="614"/>
    </row>
    <row r="166" spans="2:37" ht="13.5" customHeight="1" x14ac:dyDescent="0.25">
      <c r="B166" s="102"/>
      <c r="C166" s="103"/>
      <c r="D166" s="103"/>
      <c r="E166" s="103"/>
      <c r="F166" s="103"/>
      <c r="G166" s="103"/>
      <c r="H166" s="103"/>
      <c r="I166" s="103"/>
      <c r="J166" s="103"/>
      <c r="K166" s="103"/>
      <c r="L166" s="103"/>
      <c r="M166" s="103"/>
      <c r="N166" s="103"/>
      <c r="O166" s="103"/>
      <c r="P166" s="103"/>
      <c r="Q166" s="103"/>
      <c r="R166" s="103"/>
      <c r="S166" s="103"/>
      <c r="T166" s="103"/>
      <c r="U166" s="103"/>
      <c r="V166" s="104" t="s">
        <v>13</v>
      </c>
      <c r="W166" s="698">
        <f>SUM(W151:AA165)</f>
        <v>0</v>
      </c>
      <c r="X166" s="699"/>
      <c r="Y166" s="699"/>
      <c r="Z166" s="699"/>
      <c r="AA166" s="700"/>
      <c r="AB166" s="624">
        <f>SUM(AB151:AF165)</f>
        <v>0</v>
      </c>
      <c r="AC166" s="625"/>
      <c r="AD166" s="625"/>
      <c r="AE166" s="625"/>
      <c r="AF166" s="626"/>
      <c r="AG166" s="698">
        <f>SUM(AG151:AJ165)</f>
        <v>0</v>
      </c>
      <c r="AH166" s="699"/>
      <c r="AI166" s="699"/>
      <c r="AJ166" s="699"/>
      <c r="AK166" s="701"/>
    </row>
  </sheetData>
  <sheetProtection algorithmName="SHA-512" hashValue="nP0kdSEMh73/YX8BtyvIVwA2/x9/Rer1S5sirjVRmNjJwx3kJ5dTNqEjWxL/rr0UvgooQhO+cgOhTNBPQwOOvw==" saltValue="0B/DoJUMOtzS+FsCUBhBEw==" spinCount="100000" sheet="1" objects="1" scenarios="1"/>
  <mergeCells count="483">
    <mergeCell ref="C101:V101"/>
    <mergeCell ref="W101:AA101"/>
    <mergeCell ref="AB101:AF101"/>
    <mergeCell ref="AG101:AK101"/>
    <mergeCell ref="B102:G102"/>
    <mergeCell ref="W102:AA102"/>
    <mergeCell ref="AB102:AF102"/>
    <mergeCell ref="AG102:AK102"/>
    <mergeCell ref="C98:V98"/>
    <mergeCell ref="W98:AA98"/>
    <mergeCell ref="AB98:AF98"/>
    <mergeCell ref="AG98:AK98"/>
    <mergeCell ref="C99:V99"/>
    <mergeCell ref="W99:AA99"/>
    <mergeCell ref="AB99:AF99"/>
    <mergeCell ref="AG99:AK99"/>
    <mergeCell ref="C100:V100"/>
    <mergeCell ref="W100:AA100"/>
    <mergeCell ref="AB100:AF100"/>
    <mergeCell ref="AG100:AK100"/>
    <mergeCell ref="W95:AA95"/>
    <mergeCell ref="AB95:AF95"/>
    <mergeCell ref="AG95:AK95"/>
    <mergeCell ref="C96:V96"/>
    <mergeCell ref="W96:AA96"/>
    <mergeCell ref="AB96:AF96"/>
    <mergeCell ref="AG96:AK96"/>
    <mergeCell ref="C97:V97"/>
    <mergeCell ref="W97:AA97"/>
    <mergeCell ref="AB97:AF97"/>
    <mergeCell ref="AG97:AK97"/>
    <mergeCell ref="C111:V111"/>
    <mergeCell ref="W111:AA111"/>
    <mergeCell ref="AB111:AF111"/>
    <mergeCell ref="AG111:AK111"/>
    <mergeCell ref="C112:V112"/>
    <mergeCell ref="W112:AA112"/>
    <mergeCell ref="B116:G116"/>
    <mergeCell ref="B90:E91"/>
    <mergeCell ref="F90:F91"/>
    <mergeCell ref="G90:J91"/>
    <mergeCell ref="K90:V91"/>
    <mergeCell ref="W90:AA92"/>
    <mergeCell ref="AB90:AF92"/>
    <mergeCell ref="AG90:AK92"/>
    <mergeCell ref="B92:V92"/>
    <mergeCell ref="C93:V93"/>
    <mergeCell ref="W93:AA93"/>
    <mergeCell ref="AB93:AF93"/>
    <mergeCell ref="AG93:AK93"/>
    <mergeCell ref="C94:V94"/>
    <mergeCell ref="W94:AA94"/>
    <mergeCell ref="AB94:AF94"/>
    <mergeCell ref="AG94:AK94"/>
    <mergeCell ref="C95:V95"/>
    <mergeCell ref="C108:V108"/>
    <mergeCell ref="W108:AA108"/>
    <mergeCell ref="AB108:AF108"/>
    <mergeCell ref="AG108:AK108"/>
    <mergeCell ref="C109:V109"/>
    <mergeCell ref="W109:AA109"/>
    <mergeCell ref="AB109:AF109"/>
    <mergeCell ref="AG109:AK109"/>
    <mergeCell ref="C110:V110"/>
    <mergeCell ref="W110:AA110"/>
    <mergeCell ref="AB110:AF110"/>
    <mergeCell ref="AG110:AK110"/>
    <mergeCell ref="B104:E105"/>
    <mergeCell ref="F104:F105"/>
    <mergeCell ref="G104:J105"/>
    <mergeCell ref="K104:V105"/>
    <mergeCell ref="W104:AA106"/>
    <mergeCell ref="AB104:AF106"/>
    <mergeCell ref="AG104:AK106"/>
    <mergeCell ref="B106:V106"/>
    <mergeCell ref="C107:V107"/>
    <mergeCell ref="W107:AA107"/>
    <mergeCell ref="AB107:AF107"/>
    <mergeCell ref="AG107:AK107"/>
    <mergeCell ref="C86:V86"/>
    <mergeCell ref="W86:AA86"/>
    <mergeCell ref="AB86:AF86"/>
    <mergeCell ref="AG86:AK86"/>
    <mergeCell ref="C87:V87"/>
    <mergeCell ref="W87:AA87"/>
    <mergeCell ref="AB87:AF87"/>
    <mergeCell ref="AG87:AK87"/>
    <mergeCell ref="B88:G88"/>
    <mergeCell ref="W88:AA88"/>
    <mergeCell ref="AB88:AF88"/>
    <mergeCell ref="AG88:AK88"/>
    <mergeCell ref="C83:V83"/>
    <mergeCell ref="W83:AA83"/>
    <mergeCell ref="AB83:AF83"/>
    <mergeCell ref="AG83:AK83"/>
    <mergeCell ref="C84:V84"/>
    <mergeCell ref="W84:AA84"/>
    <mergeCell ref="AB84:AF84"/>
    <mergeCell ref="AG84:AK84"/>
    <mergeCell ref="C85:V85"/>
    <mergeCell ref="W85:AA85"/>
    <mergeCell ref="AB85:AF85"/>
    <mergeCell ref="AG85:AK85"/>
    <mergeCell ref="C80:V80"/>
    <mergeCell ref="W80:AA80"/>
    <mergeCell ref="AB80:AF80"/>
    <mergeCell ref="AG80:AK80"/>
    <mergeCell ref="C81:V81"/>
    <mergeCell ref="W81:AA81"/>
    <mergeCell ref="AB81:AF81"/>
    <mergeCell ref="AG81:AK81"/>
    <mergeCell ref="C82:V82"/>
    <mergeCell ref="W82:AA82"/>
    <mergeCell ref="AB82:AF82"/>
    <mergeCell ref="AG82:AK82"/>
    <mergeCell ref="B76:E77"/>
    <mergeCell ref="F76:F77"/>
    <mergeCell ref="G76:J77"/>
    <mergeCell ref="K76:V77"/>
    <mergeCell ref="W76:AA78"/>
    <mergeCell ref="AB76:AF78"/>
    <mergeCell ref="AG76:AK78"/>
    <mergeCell ref="B78:V78"/>
    <mergeCell ref="C79:V79"/>
    <mergeCell ref="W79:AA79"/>
    <mergeCell ref="AB79:AF79"/>
    <mergeCell ref="AG79:AK79"/>
    <mergeCell ref="C115:V115"/>
    <mergeCell ref="W115:AA115"/>
    <mergeCell ref="AB115:AF115"/>
    <mergeCell ref="AG115:AK115"/>
    <mergeCell ref="W116:AA116"/>
    <mergeCell ref="AB116:AF116"/>
    <mergeCell ref="AG116:AK116"/>
    <mergeCell ref="AB112:AF112"/>
    <mergeCell ref="AG112:AK112"/>
    <mergeCell ref="C113:V113"/>
    <mergeCell ref="W113:AA113"/>
    <mergeCell ref="AB113:AF113"/>
    <mergeCell ref="AG113:AK113"/>
    <mergeCell ref="C114:V114"/>
    <mergeCell ref="W114:AA114"/>
    <mergeCell ref="AB114:AF114"/>
    <mergeCell ref="AG114:AK114"/>
    <mergeCell ref="W28:AA28"/>
    <mergeCell ref="AB28:AF28"/>
    <mergeCell ref="W29:AA29"/>
    <mergeCell ref="AB29:AF29"/>
    <mergeCell ref="W42:AA42"/>
    <mergeCell ref="AB42:AF42"/>
    <mergeCell ref="W43:AA43"/>
    <mergeCell ref="AB43:AF43"/>
    <mergeCell ref="W56:AA56"/>
    <mergeCell ref="AB56:AF56"/>
    <mergeCell ref="W52:AA52"/>
    <mergeCell ref="AB52:AF52"/>
    <mergeCell ref="AB44:AF44"/>
    <mergeCell ref="AB165:AF165"/>
    <mergeCell ref="AG165:AK165"/>
    <mergeCell ref="W166:AA166"/>
    <mergeCell ref="AG166:AK166"/>
    <mergeCell ref="W132:AA133"/>
    <mergeCell ref="AB132:AF133"/>
    <mergeCell ref="AG132:AK133"/>
    <mergeCell ref="B134:V134"/>
    <mergeCell ref="W134:AA134"/>
    <mergeCell ref="C159:V159"/>
    <mergeCell ref="W159:AA159"/>
    <mergeCell ref="AB159:AF159"/>
    <mergeCell ref="AG159:AK159"/>
    <mergeCell ref="C160:V160"/>
    <mergeCell ref="W160:AA160"/>
    <mergeCell ref="AB160:AF160"/>
    <mergeCell ref="AG160:AK160"/>
    <mergeCell ref="C161:V161"/>
    <mergeCell ref="W161:AA161"/>
    <mergeCell ref="AB161:AF161"/>
    <mergeCell ref="AG161:AK161"/>
    <mergeCell ref="C165:V165"/>
    <mergeCell ref="W165:AA165"/>
    <mergeCell ref="C162:V162"/>
    <mergeCell ref="W130:AA130"/>
    <mergeCell ref="AB130:AF130"/>
    <mergeCell ref="AG130:AK130"/>
    <mergeCell ref="C151:V151"/>
    <mergeCell ref="W151:AA151"/>
    <mergeCell ref="AB151:AF151"/>
    <mergeCell ref="AG151:AK151"/>
    <mergeCell ref="AB134:AF134"/>
    <mergeCell ref="AJ146:AK146"/>
    <mergeCell ref="B148:V150"/>
    <mergeCell ref="W148:AA150"/>
    <mergeCell ref="AB148:AF150"/>
    <mergeCell ref="AG148:AK150"/>
    <mergeCell ref="AG134:AK134"/>
    <mergeCell ref="AB129:AF129"/>
    <mergeCell ref="AG129:AK129"/>
    <mergeCell ref="C129:V129"/>
    <mergeCell ref="W129:AA129"/>
    <mergeCell ref="C126:V126"/>
    <mergeCell ref="W126:AA126"/>
    <mergeCell ref="AB126:AF126"/>
    <mergeCell ref="AG126:AK126"/>
    <mergeCell ref="C127:V127"/>
    <mergeCell ref="W127:AA127"/>
    <mergeCell ref="AB127:AF127"/>
    <mergeCell ref="AG127:AK127"/>
    <mergeCell ref="C128:V128"/>
    <mergeCell ref="W128:AA128"/>
    <mergeCell ref="AB128:AF128"/>
    <mergeCell ref="AG128:AK128"/>
    <mergeCell ref="B8:C8"/>
    <mergeCell ref="D8:AK8"/>
    <mergeCell ref="D12:AK12"/>
    <mergeCell ref="B12:C12"/>
    <mergeCell ref="B13:AK13"/>
    <mergeCell ref="C9:H9"/>
    <mergeCell ref="AB65:AF65"/>
    <mergeCell ref="AG65:AK65"/>
    <mergeCell ref="W27:AA27"/>
    <mergeCell ref="AB27:AF27"/>
    <mergeCell ref="AG27:AK27"/>
    <mergeCell ref="B22:V22"/>
    <mergeCell ref="C23:V23"/>
    <mergeCell ref="C24:V24"/>
    <mergeCell ref="C25:V25"/>
    <mergeCell ref="C26:V26"/>
    <mergeCell ref="C27:V27"/>
    <mergeCell ref="W24:AA24"/>
    <mergeCell ref="AB24:AF24"/>
    <mergeCell ref="AG24:AK24"/>
    <mergeCell ref="W25:AA25"/>
    <mergeCell ref="AB25:AF25"/>
    <mergeCell ref="AG25:AK25"/>
    <mergeCell ref="W26:AA26"/>
    <mergeCell ref="B48:E49"/>
    <mergeCell ref="AB26:AF26"/>
    <mergeCell ref="AG26:AK26"/>
    <mergeCell ref="W20:AA22"/>
    <mergeCell ref="AB20:AF22"/>
    <mergeCell ref="AG20:AK22"/>
    <mergeCell ref="B20:E21"/>
    <mergeCell ref="F20:F21"/>
    <mergeCell ref="AG40:AK40"/>
    <mergeCell ref="AB32:AF32"/>
    <mergeCell ref="W30:AA30"/>
    <mergeCell ref="AB30:AF30"/>
    <mergeCell ref="B32:G32"/>
    <mergeCell ref="C40:V40"/>
    <mergeCell ref="W40:AA40"/>
    <mergeCell ref="AB40:AF40"/>
    <mergeCell ref="B34:E35"/>
    <mergeCell ref="F34:F35"/>
    <mergeCell ref="G34:J35"/>
    <mergeCell ref="K34:V35"/>
    <mergeCell ref="AG30:AK30"/>
    <mergeCell ref="W31:AA31"/>
    <mergeCell ref="AB31:AF31"/>
    <mergeCell ref="AG31:AK31"/>
    <mergeCell ref="AG44:AK44"/>
    <mergeCell ref="C45:V45"/>
    <mergeCell ref="W45:AA45"/>
    <mergeCell ref="AB45:AF45"/>
    <mergeCell ref="AG45:AK45"/>
    <mergeCell ref="B46:G46"/>
    <mergeCell ref="W46:AA46"/>
    <mergeCell ref="AB46:AF46"/>
    <mergeCell ref="AG46:AK46"/>
    <mergeCell ref="AB23:AF23"/>
    <mergeCell ref="AG23:AK23"/>
    <mergeCell ref="I9:AK9"/>
    <mergeCell ref="G20:J21"/>
    <mergeCell ref="K20:V21"/>
    <mergeCell ref="B14:AK14"/>
    <mergeCell ref="B15:AK16"/>
    <mergeCell ref="C18:AI18"/>
    <mergeCell ref="AJ18:AK18"/>
    <mergeCell ref="C10:H10"/>
    <mergeCell ref="I10:Y10"/>
    <mergeCell ref="AA10:AG10"/>
    <mergeCell ref="AH10:AK10"/>
    <mergeCell ref="W23:AA23"/>
    <mergeCell ref="T2:AK3"/>
    <mergeCell ref="T4:X6"/>
    <mergeCell ref="Y4:AF6"/>
    <mergeCell ref="AG4:AK6"/>
    <mergeCell ref="W51:AA51"/>
    <mergeCell ref="AB51:AF51"/>
    <mergeCell ref="F48:F49"/>
    <mergeCell ref="G48:J49"/>
    <mergeCell ref="K48:V49"/>
    <mergeCell ref="W32:AA32"/>
    <mergeCell ref="AG32:AK32"/>
    <mergeCell ref="AG38:AK38"/>
    <mergeCell ref="C39:V39"/>
    <mergeCell ref="W39:AA39"/>
    <mergeCell ref="AB39:AF39"/>
    <mergeCell ref="AG39:AK39"/>
    <mergeCell ref="C37:V37"/>
    <mergeCell ref="W37:AA37"/>
    <mergeCell ref="AB37:AF37"/>
    <mergeCell ref="AG37:AK37"/>
    <mergeCell ref="C38:V38"/>
    <mergeCell ref="W38:AA38"/>
    <mergeCell ref="AB38:AF38"/>
    <mergeCell ref="W34:AA36"/>
    <mergeCell ref="W60:AA60"/>
    <mergeCell ref="AB60:AF60"/>
    <mergeCell ref="AG60:AK60"/>
    <mergeCell ref="W62:AA64"/>
    <mergeCell ref="AB62:AF64"/>
    <mergeCell ref="AG62:AK64"/>
    <mergeCell ref="B64:V64"/>
    <mergeCell ref="B60:G60"/>
    <mergeCell ref="W54:AA54"/>
    <mergeCell ref="AB54:AF54"/>
    <mergeCell ref="AG54:AK54"/>
    <mergeCell ref="C58:V58"/>
    <mergeCell ref="W58:AA58"/>
    <mergeCell ref="AB58:AF58"/>
    <mergeCell ref="AG58:AK58"/>
    <mergeCell ref="C59:V59"/>
    <mergeCell ref="W59:AA59"/>
    <mergeCell ref="AB59:AF59"/>
    <mergeCell ref="AG59:AK59"/>
    <mergeCell ref="W57:AA57"/>
    <mergeCell ref="AB57:AF57"/>
    <mergeCell ref="AB122:AF122"/>
    <mergeCell ref="AG122:AK122"/>
    <mergeCell ref="C123:V123"/>
    <mergeCell ref="W123:AA123"/>
    <mergeCell ref="AB123:AF123"/>
    <mergeCell ref="AG123:AK123"/>
    <mergeCell ref="C70:V70"/>
    <mergeCell ref="W70:AA70"/>
    <mergeCell ref="B62:E63"/>
    <mergeCell ref="F62:F63"/>
    <mergeCell ref="G62:J63"/>
    <mergeCell ref="K62:V63"/>
    <mergeCell ref="C65:V65"/>
    <mergeCell ref="W65:AA65"/>
    <mergeCell ref="C66:V66"/>
    <mergeCell ref="W66:AA66"/>
    <mergeCell ref="AB66:AF66"/>
    <mergeCell ref="C67:V67"/>
    <mergeCell ref="W67:AA67"/>
    <mergeCell ref="AB67:AF67"/>
    <mergeCell ref="AG67:AK67"/>
    <mergeCell ref="C68:V68"/>
    <mergeCell ref="W68:AA68"/>
    <mergeCell ref="AB68:AF68"/>
    <mergeCell ref="W162:AA162"/>
    <mergeCell ref="AB162:AF162"/>
    <mergeCell ref="AG162:AK162"/>
    <mergeCell ref="C163:V163"/>
    <mergeCell ref="W163:AA163"/>
    <mergeCell ref="AB163:AF163"/>
    <mergeCell ref="AG163:AK163"/>
    <mergeCell ref="D138:AK138"/>
    <mergeCell ref="B139:AK139"/>
    <mergeCell ref="B140:AK145"/>
    <mergeCell ref="C146:AI146"/>
    <mergeCell ref="AB156:AF156"/>
    <mergeCell ref="AG156:AK156"/>
    <mergeCell ref="C157:V157"/>
    <mergeCell ref="W157:AA157"/>
    <mergeCell ref="AB157:AF157"/>
    <mergeCell ref="AG157:AK157"/>
    <mergeCell ref="C158:V158"/>
    <mergeCell ref="W158:AA158"/>
    <mergeCell ref="AB158:AF158"/>
    <mergeCell ref="AG158:AK158"/>
    <mergeCell ref="W154:AA154"/>
    <mergeCell ref="AB154:AF154"/>
    <mergeCell ref="AG154:AK154"/>
    <mergeCell ref="C155:V155"/>
    <mergeCell ref="W155:AA155"/>
    <mergeCell ref="AB155:AF155"/>
    <mergeCell ref="AG155:AK155"/>
    <mergeCell ref="C153:V153"/>
    <mergeCell ref="W153:AA153"/>
    <mergeCell ref="AB153:AF153"/>
    <mergeCell ref="AG153:AK153"/>
    <mergeCell ref="C28:V28"/>
    <mergeCell ref="C29:V29"/>
    <mergeCell ref="C42:V42"/>
    <mergeCell ref="C43:V43"/>
    <mergeCell ref="C56:V56"/>
    <mergeCell ref="C57:V57"/>
    <mergeCell ref="AG42:AK42"/>
    <mergeCell ref="AG43:AK43"/>
    <mergeCell ref="AG28:AK28"/>
    <mergeCell ref="AG29:AK29"/>
    <mergeCell ref="AG56:AK56"/>
    <mergeCell ref="AG57:AK57"/>
    <mergeCell ref="C30:V30"/>
    <mergeCell ref="C31:V31"/>
    <mergeCell ref="AG51:AK51"/>
    <mergeCell ref="C52:V52"/>
    <mergeCell ref="AG52:AK52"/>
    <mergeCell ref="C55:V55"/>
    <mergeCell ref="W55:AA55"/>
    <mergeCell ref="AB55:AF55"/>
    <mergeCell ref="AG55:AK55"/>
    <mergeCell ref="AB34:AF36"/>
    <mergeCell ref="C53:V53"/>
    <mergeCell ref="W53:AA53"/>
    <mergeCell ref="AB53:AF53"/>
    <mergeCell ref="AG53:AK53"/>
    <mergeCell ref="C51:V51"/>
    <mergeCell ref="AG34:AK36"/>
    <mergeCell ref="B36:V36"/>
    <mergeCell ref="W48:AA50"/>
    <mergeCell ref="C54:V54"/>
    <mergeCell ref="AB48:AF50"/>
    <mergeCell ref="AG48:AK50"/>
    <mergeCell ref="B50:V50"/>
    <mergeCell ref="C41:V41"/>
    <mergeCell ref="W41:AA41"/>
    <mergeCell ref="AB41:AF41"/>
    <mergeCell ref="AG41:AK41"/>
    <mergeCell ref="C44:V44"/>
    <mergeCell ref="W44:AA44"/>
    <mergeCell ref="AB70:AF70"/>
    <mergeCell ref="AG70:AK70"/>
    <mergeCell ref="C71:V71"/>
    <mergeCell ref="W71:AA71"/>
    <mergeCell ref="AB71:AF71"/>
    <mergeCell ref="AG71:AK71"/>
    <mergeCell ref="AG66:AK66"/>
    <mergeCell ref="AG68:AK68"/>
    <mergeCell ref="C69:V69"/>
    <mergeCell ref="W69:AA69"/>
    <mergeCell ref="AB69:AF69"/>
    <mergeCell ref="AG69:AK69"/>
    <mergeCell ref="C72:V72"/>
    <mergeCell ref="W72:AA72"/>
    <mergeCell ref="AB72:AF72"/>
    <mergeCell ref="AG72:AK72"/>
    <mergeCell ref="AB166:AF166"/>
    <mergeCell ref="B118:E119"/>
    <mergeCell ref="F118:F119"/>
    <mergeCell ref="G118:J119"/>
    <mergeCell ref="K118:V119"/>
    <mergeCell ref="W118:AA120"/>
    <mergeCell ref="AB118:AF120"/>
    <mergeCell ref="AG118:AK120"/>
    <mergeCell ref="B120:V120"/>
    <mergeCell ref="C124:V124"/>
    <mergeCell ref="W124:AA124"/>
    <mergeCell ref="AB124:AF124"/>
    <mergeCell ref="AG124:AK124"/>
    <mergeCell ref="C125:V125"/>
    <mergeCell ref="W125:AA125"/>
    <mergeCell ref="AB125:AF125"/>
    <mergeCell ref="AG125:AK125"/>
    <mergeCell ref="B130:G130"/>
    <mergeCell ref="C164:V164"/>
    <mergeCell ref="W164:AA164"/>
    <mergeCell ref="C73:V73"/>
    <mergeCell ref="W73:AA73"/>
    <mergeCell ref="AB73:AF73"/>
    <mergeCell ref="AG73:AK73"/>
    <mergeCell ref="B74:G74"/>
    <mergeCell ref="W74:AA74"/>
    <mergeCell ref="AB74:AF74"/>
    <mergeCell ref="AG74:AK74"/>
    <mergeCell ref="AB164:AF164"/>
    <mergeCell ref="AG164:AK164"/>
    <mergeCell ref="C156:V156"/>
    <mergeCell ref="W156:AA156"/>
    <mergeCell ref="C121:V121"/>
    <mergeCell ref="W121:AA121"/>
    <mergeCell ref="AB121:AF121"/>
    <mergeCell ref="AG121:AK121"/>
    <mergeCell ref="C122:V122"/>
    <mergeCell ref="W122:AA122"/>
    <mergeCell ref="C152:V152"/>
    <mergeCell ref="W152:AA152"/>
    <mergeCell ref="AB152:AF152"/>
    <mergeCell ref="AG152:AK152"/>
    <mergeCell ref="B138:C138"/>
    <mergeCell ref="C154:V154"/>
  </mergeCells>
  <dataValidations count="1">
    <dataValidation type="list" allowBlank="1" showInputMessage="1" showErrorMessage="1" errorTitle="El contenido no es válido" error="Seleccionar una de las opciones del desplegable" prompt="Seleccionar una de las opciones del desplegable" sqref="AJ18:AK18 X147:Y147 AJ146:AK146" xr:uid="{B2A5C580-3992-4C47-B554-4753FEDB9BC3}">
      <formula1>"SI, NO"</formula1>
    </dataValidation>
  </dataValidations>
  <printOptions horizontalCentered="1"/>
  <pageMargins left="0.19685039370078741" right="0.19685039370078741" top="0.39370078740157483" bottom="0.47244094488188981" header="0.31496062992125984" footer="0.31496062992125984"/>
  <pageSetup paperSize="9" fitToHeight="0" orientation="portrait" useFirstPageNumber="1" r:id="rId1"/>
  <rowBreaks count="1" manualBreakCount="1">
    <brk id="117" max="16383" man="1"/>
  </rowBreaks>
  <ignoredErrors>
    <ignoredError sqref="AB166"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888E8-FE33-4882-A30B-EA450D40F0B3}">
  <sheetPr>
    <tabColor theme="9" tint="0.39997558519241921"/>
    <pageSetUpPr fitToPage="1"/>
  </sheetPr>
  <dimension ref="B1:ALE417"/>
  <sheetViews>
    <sheetView showGridLines="0" topLeftCell="A25" zoomScale="130" zoomScaleNormal="130" zoomScaleSheetLayoutView="120" zoomScalePageLayoutView="80" workbookViewId="0">
      <selection activeCell="I28" sqref="I28:AA28"/>
    </sheetView>
  </sheetViews>
  <sheetFormatPr baseColWidth="10" defaultColWidth="9.1796875" defaultRowHeight="12.5" x14ac:dyDescent="0.25"/>
  <cols>
    <col min="1" max="1" width="0.54296875" customWidth="1"/>
    <col min="2" max="34" width="2.81640625" style="1" customWidth="1"/>
    <col min="35" max="35" width="3.26953125" style="1" customWidth="1"/>
    <col min="36" max="37" width="2.81640625" style="1" customWidth="1"/>
    <col min="38" max="38" width="2.81640625" style="1" hidden="1" customWidth="1"/>
    <col min="39" max="39" width="9.1796875" style="1" hidden="1" customWidth="1"/>
    <col min="40" max="40" width="0.7265625" style="1" hidden="1" customWidth="1"/>
    <col min="41" max="41" width="11.81640625" style="1" hidden="1" customWidth="1"/>
    <col min="42" max="58" width="2.81640625" style="1" customWidth="1"/>
    <col min="59" max="993" width="14.453125" style="1" customWidth="1"/>
    <col min="994" max="997" width="14.453125" customWidth="1"/>
  </cols>
  <sheetData>
    <row r="1" spans="2:993" ht="3.75" customHeight="1" x14ac:dyDescent="0.25">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row>
    <row r="2" spans="2:993" ht="6" customHeight="1" x14ac:dyDescent="0.25">
      <c r="B2" s="168"/>
      <c r="C2" s="169"/>
      <c r="D2" s="169"/>
      <c r="E2" s="169"/>
      <c r="F2" s="169"/>
      <c r="G2" s="169"/>
      <c r="H2" s="169"/>
      <c r="I2" s="169"/>
      <c r="J2" s="169"/>
      <c r="K2" s="169"/>
      <c r="L2" s="169"/>
      <c r="M2" s="169"/>
      <c r="N2" s="169"/>
      <c r="O2" s="169"/>
      <c r="P2" s="169"/>
      <c r="Q2" s="169"/>
      <c r="R2" s="169"/>
      <c r="S2" s="169"/>
      <c r="T2" s="406" t="s">
        <v>3</v>
      </c>
      <c r="U2" s="407"/>
      <c r="V2" s="407"/>
      <c r="W2" s="407"/>
      <c r="X2" s="407"/>
      <c r="Y2" s="407"/>
      <c r="Z2" s="407"/>
      <c r="AA2" s="407"/>
      <c r="AB2" s="407"/>
      <c r="AC2" s="407"/>
      <c r="AD2" s="407"/>
      <c r="AE2" s="407"/>
      <c r="AF2" s="407"/>
      <c r="AG2" s="407"/>
      <c r="AH2" s="407"/>
      <c r="AI2" s="407"/>
      <c r="AJ2" s="407"/>
      <c r="AK2" s="408"/>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row>
    <row r="3" spans="2:993" ht="12.75" customHeight="1" x14ac:dyDescent="0.25">
      <c r="B3" s="10"/>
      <c r="C3" s="6"/>
      <c r="D3" s="6"/>
      <c r="E3" s="6"/>
      <c r="F3" s="6"/>
      <c r="G3" s="173"/>
      <c r="I3" s="6"/>
      <c r="J3" s="6"/>
      <c r="K3" s="6"/>
      <c r="L3" s="6"/>
      <c r="M3" s="6"/>
      <c r="N3" s="6"/>
      <c r="O3" s="6"/>
      <c r="P3" s="6"/>
      <c r="Q3" s="6"/>
      <c r="R3" s="6"/>
      <c r="S3" s="6"/>
      <c r="T3" s="409"/>
      <c r="U3" s="410"/>
      <c r="V3" s="410"/>
      <c r="W3" s="410"/>
      <c r="X3" s="410"/>
      <c r="Y3" s="410"/>
      <c r="Z3" s="410"/>
      <c r="AA3" s="410"/>
      <c r="AB3" s="410"/>
      <c r="AC3" s="410"/>
      <c r="AD3" s="410"/>
      <c r="AE3" s="410"/>
      <c r="AF3" s="410"/>
      <c r="AG3" s="410"/>
      <c r="AH3" s="410"/>
      <c r="AI3" s="410"/>
      <c r="AJ3" s="410"/>
      <c r="AK3" s="411"/>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row>
    <row r="4" spans="2:993" ht="12.75" customHeight="1" x14ac:dyDescent="0.25">
      <c r="B4" s="10"/>
      <c r="C4" s="6"/>
      <c r="D4" s="6"/>
      <c r="E4" s="6"/>
      <c r="F4" s="6"/>
      <c r="G4" s="173"/>
      <c r="I4" s="6"/>
      <c r="J4" s="6"/>
      <c r="K4" s="6"/>
      <c r="L4" s="6"/>
      <c r="M4" s="6"/>
      <c r="N4" s="6"/>
      <c r="O4" s="6"/>
      <c r="P4" s="6"/>
      <c r="Q4" s="6"/>
      <c r="R4" s="6"/>
      <c r="S4" s="6"/>
      <c r="T4" s="412" t="s">
        <v>178</v>
      </c>
      <c r="U4" s="413"/>
      <c r="V4" s="413"/>
      <c r="W4" s="413"/>
      <c r="X4" s="414"/>
      <c r="Y4" s="421" t="s">
        <v>256</v>
      </c>
      <c r="Z4" s="422"/>
      <c r="AA4" s="422"/>
      <c r="AB4" s="422"/>
      <c r="AC4" s="422"/>
      <c r="AD4" s="422"/>
      <c r="AE4" s="422"/>
      <c r="AF4" s="422"/>
      <c r="AG4" s="422"/>
      <c r="AH4" s="422"/>
      <c r="AI4" s="422"/>
      <c r="AJ4" s="422"/>
      <c r="AK4" s="423"/>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row>
    <row r="5" spans="2:993" ht="12.75" customHeight="1" x14ac:dyDescent="0.25">
      <c r="B5" s="10"/>
      <c r="C5" s="6"/>
      <c r="D5" s="6"/>
      <c r="E5" s="6"/>
      <c r="F5" s="6"/>
      <c r="G5" s="173"/>
      <c r="I5" s="6"/>
      <c r="J5" s="6"/>
      <c r="K5" s="6"/>
      <c r="L5" s="6"/>
      <c r="M5" s="6"/>
      <c r="N5" s="6"/>
      <c r="O5" s="6"/>
      <c r="P5" s="6"/>
      <c r="Q5" s="6"/>
      <c r="R5" s="6"/>
      <c r="S5" s="6"/>
      <c r="T5" s="415"/>
      <c r="U5" s="416"/>
      <c r="V5" s="416"/>
      <c r="W5" s="416"/>
      <c r="X5" s="417"/>
      <c r="Y5" s="424"/>
      <c r="Z5" s="425"/>
      <c r="AA5" s="425"/>
      <c r="AB5" s="425"/>
      <c r="AC5" s="425"/>
      <c r="AD5" s="425"/>
      <c r="AE5" s="425"/>
      <c r="AF5" s="425"/>
      <c r="AG5" s="425"/>
      <c r="AH5" s="425"/>
      <c r="AI5" s="425"/>
      <c r="AJ5" s="425"/>
      <c r="AK5" s="426"/>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row>
    <row r="6" spans="2:993" ht="6" customHeight="1" x14ac:dyDescent="0.25">
      <c r="B6" s="170"/>
      <c r="C6" s="171"/>
      <c r="D6" s="171"/>
      <c r="E6" s="171"/>
      <c r="F6" s="171"/>
      <c r="G6" s="171"/>
      <c r="H6" s="171"/>
      <c r="I6" s="171"/>
      <c r="J6" s="171"/>
      <c r="K6" s="171"/>
      <c r="L6" s="171"/>
      <c r="M6" s="171"/>
      <c r="N6" s="171"/>
      <c r="O6" s="171"/>
      <c r="P6" s="171"/>
      <c r="Q6" s="171"/>
      <c r="R6" s="171"/>
      <c r="S6" s="171"/>
      <c r="T6" s="418"/>
      <c r="U6" s="419"/>
      <c r="V6" s="419"/>
      <c r="W6" s="419"/>
      <c r="X6" s="420"/>
      <c r="Y6" s="427"/>
      <c r="Z6" s="428"/>
      <c r="AA6" s="428"/>
      <c r="AB6" s="428"/>
      <c r="AC6" s="428"/>
      <c r="AD6" s="428"/>
      <c r="AE6" s="428"/>
      <c r="AF6" s="428"/>
      <c r="AG6" s="428"/>
      <c r="AH6" s="428"/>
      <c r="AI6" s="428"/>
      <c r="AJ6" s="428"/>
      <c r="AK6" s="429"/>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row>
    <row r="7" spans="2:993" ht="11.25" customHeight="1" x14ac:dyDescent="0.25">
      <c r="B7" s="2"/>
      <c r="C7" s="18" t="s">
        <v>1</v>
      </c>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row>
    <row r="8" spans="2:993" ht="24" customHeight="1" x14ac:dyDescent="0.25">
      <c r="B8" s="263" t="s">
        <v>0</v>
      </c>
      <c r="C8" s="264"/>
      <c r="D8" s="265" t="s">
        <v>4</v>
      </c>
      <c r="E8" s="266"/>
      <c r="F8" s="266"/>
      <c r="G8" s="266"/>
      <c r="H8" s="266"/>
      <c r="I8" s="266"/>
      <c r="J8" s="266"/>
      <c r="K8" s="266"/>
      <c r="L8" s="266"/>
      <c r="M8" s="266"/>
      <c r="N8" s="266"/>
      <c r="O8" s="266"/>
      <c r="P8" s="266"/>
      <c r="Q8" s="266"/>
      <c r="R8" s="266"/>
      <c r="S8" s="266"/>
      <c r="T8" s="266"/>
      <c r="U8" s="266"/>
      <c r="V8" s="266"/>
      <c r="W8" s="266"/>
      <c r="X8" s="266"/>
      <c r="Y8" s="266"/>
      <c r="Z8" s="266"/>
      <c r="AA8" s="266"/>
      <c r="AB8" s="266"/>
      <c r="AC8" s="266"/>
      <c r="AD8" s="266"/>
      <c r="AE8" s="266"/>
      <c r="AF8" s="266"/>
      <c r="AG8" s="266"/>
      <c r="AH8" s="266"/>
      <c r="AI8" s="266"/>
      <c r="AJ8" s="266"/>
      <c r="AK8" s="267"/>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row>
    <row r="9" spans="2:993" ht="14.15" customHeight="1" x14ac:dyDescent="0.25">
      <c r="B9" s="174"/>
      <c r="C9" s="326" t="s">
        <v>5</v>
      </c>
      <c r="D9" s="326"/>
      <c r="E9" s="326"/>
      <c r="F9" s="326"/>
      <c r="G9" s="326"/>
      <c r="H9" s="326"/>
      <c r="I9" s="605">
        <f>'Ficha 1. RESUMEN ERRP'!$I$9</f>
        <v>0</v>
      </c>
      <c r="J9" s="605"/>
      <c r="K9" s="605"/>
      <c r="L9" s="605"/>
      <c r="M9" s="605"/>
      <c r="N9" s="605"/>
      <c r="O9" s="605"/>
      <c r="P9" s="605"/>
      <c r="Q9" s="605"/>
      <c r="R9" s="605"/>
      <c r="S9" s="605"/>
      <c r="T9" s="605"/>
      <c r="U9" s="605"/>
      <c r="V9" s="605"/>
      <c r="W9" s="605"/>
      <c r="X9" s="605"/>
      <c r="Y9" s="605"/>
      <c r="Z9" s="606"/>
      <c r="AA9" s="605"/>
      <c r="AB9" s="605"/>
      <c r="AC9" s="605"/>
      <c r="AD9" s="605"/>
      <c r="AE9" s="605"/>
      <c r="AF9" s="605"/>
      <c r="AG9" s="605"/>
      <c r="AH9" s="605"/>
      <c r="AI9" s="605"/>
      <c r="AJ9" s="605"/>
      <c r="AK9" s="607"/>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row>
    <row r="10" spans="2:993" ht="13.9" customHeight="1" x14ac:dyDescent="0.25">
      <c r="B10" s="175"/>
      <c r="C10" s="599" t="s">
        <v>8</v>
      </c>
      <c r="D10" s="599"/>
      <c r="E10" s="599"/>
      <c r="F10" s="599"/>
      <c r="G10" s="599"/>
      <c r="H10" s="599"/>
      <c r="I10" s="600">
        <f>'Ficha 1. RESUMEN ERRP'!$I$10</f>
        <v>0</v>
      </c>
      <c r="J10" s="600"/>
      <c r="K10" s="600"/>
      <c r="L10" s="600"/>
      <c r="M10" s="600"/>
      <c r="N10" s="600"/>
      <c r="O10" s="600"/>
      <c r="P10" s="600"/>
      <c r="Q10" s="600"/>
      <c r="R10" s="600"/>
      <c r="S10" s="600"/>
      <c r="T10" s="600"/>
      <c r="U10" s="600"/>
      <c r="V10" s="600"/>
      <c r="W10" s="600"/>
      <c r="X10" s="600"/>
      <c r="Y10" s="600"/>
      <c r="Z10" s="176"/>
      <c r="AA10" s="599" t="s">
        <v>117</v>
      </c>
      <c r="AB10" s="599"/>
      <c r="AC10" s="599"/>
      <c r="AD10" s="599"/>
      <c r="AE10" s="599"/>
      <c r="AF10" s="599"/>
      <c r="AG10" s="599"/>
      <c r="AH10" s="601">
        <f>'Ficha 1. RESUMEN ERRP'!$AH$10</f>
        <v>0</v>
      </c>
      <c r="AI10" s="601"/>
      <c r="AJ10" s="601"/>
      <c r="AK10" s="602"/>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row>
    <row r="11" spans="2:993" ht="13.5" customHeight="1" x14ac:dyDescent="0.25">
      <c r="B11" s="29"/>
      <c r="C11" s="30"/>
      <c r="D11" s="30"/>
      <c r="E11" s="30"/>
      <c r="F11" s="30"/>
      <c r="G11" s="30"/>
      <c r="H11" s="30"/>
      <c r="I11" s="30"/>
      <c r="J11" s="30"/>
      <c r="K11" s="30"/>
      <c r="L11" s="34"/>
      <c r="M11" s="34"/>
      <c r="N11" s="34"/>
      <c r="O11" s="34"/>
      <c r="P11" s="34"/>
      <c r="Q11" s="34"/>
      <c r="R11" s="34"/>
      <c r="S11" s="34"/>
      <c r="T11" s="34"/>
      <c r="U11" s="34"/>
      <c r="V11" s="34"/>
      <c r="W11" s="34"/>
      <c r="X11" s="29"/>
      <c r="Y11" s="30"/>
      <c r="Z11" s="30"/>
      <c r="AA11" s="30"/>
      <c r="AB11" s="30"/>
      <c r="AC11" s="34"/>
      <c r="AD11" s="34"/>
      <c r="AE11" s="34"/>
      <c r="AF11" s="34"/>
      <c r="AG11" s="34"/>
      <c r="AH11" s="34"/>
      <c r="AI11" s="34"/>
      <c r="AJ11" s="34"/>
      <c r="AK11" s="34"/>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row>
    <row r="12" spans="2:993" ht="24" customHeight="1" x14ac:dyDescent="0.25">
      <c r="B12" s="263" t="s">
        <v>2</v>
      </c>
      <c r="C12" s="264"/>
      <c r="D12" s="265" t="s">
        <v>31</v>
      </c>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7"/>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row>
    <row r="13" spans="2:993" ht="21.65" customHeight="1" x14ac:dyDescent="0.25">
      <c r="B13" s="834" t="s">
        <v>93</v>
      </c>
      <c r="C13" s="893"/>
      <c r="D13" s="893"/>
      <c r="E13" s="894"/>
      <c r="F13" s="890" t="s">
        <v>16</v>
      </c>
      <c r="G13" s="890"/>
      <c r="H13" s="890"/>
      <c r="I13" s="890"/>
      <c r="J13" s="890"/>
      <c r="K13" s="890"/>
      <c r="L13" s="890"/>
      <c r="M13" s="725" t="s">
        <v>32</v>
      </c>
      <c r="N13" s="726"/>
      <c r="O13" s="726"/>
      <c r="P13" s="726"/>
      <c r="Q13" s="726"/>
      <c r="R13" s="727"/>
      <c r="S13" s="870" t="s">
        <v>34</v>
      </c>
      <c r="T13" s="871"/>
      <c r="U13" s="871"/>
      <c r="V13" s="871"/>
      <c r="W13" s="871"/>
      <c r="X13" s="871"/>
      <c r="Y13" s="872"/>
      <c r="Z13" s="901" t="s">
        <v>36</v>
      </c>
      <c r="AA13" s="902"/>
      <c r="AB13" s="902"/>
      <c r="AC13" s="902"/>
      <c r="AD13" s="902"/>
      <c r="AE13" s="873" t="s">
        <v>259</v>
      </c>
      <c r="AF13" s="874"/>
      <c r="AG13" s="874"/>
      <c r="AH13" s="874"/>
      <c r="AI13" s="874"/>
      <c r="AJ13" s="874"/>
      <c r="AK13" s="875"/>
      <c r="AL13"/>
      <c r="AM13"/>
      <c r="AN13"/>
      <c r="AO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row>
    <row r="14" spans="2:993" ht="14.15" customHeight="1" x14ac:dyDescent="0.25">
      <c r="B14" s="895"/>
      <c r="C14" s="896"/>
      <c r="D14" s="896"/>
      <c r="E14" s="897"/>
      <c r="F14" s="891"/>
      <c r="G14" s="891"/>
      <c r="H14" s="891"/>
      <c r="I14" s="891"/>
      <c r="J14" s="891"/>
      <c r="K14" s="891"/>
      <c r="L14" s="891"/>
      <c r="M14" s="728"/>
      <c r="N14" s="729"/>
      <c r="O14" s="729"/>
      <c r="P14" s="729"/>
      <c r="Q14" s="729"/>
      <c r="R14" s="730"/>
      <c r="S14" s="886" t="s">
        <v>33</v>
      </c>
      <c r="T14" s="886"/>
      <c r="U14" s="886"/>
      <c r="V14" s="886"/>
      <c r="W14" s="886"/>
      <c r="X14" s="886"/>
      <c r="Y14" s="886"/>
      <c r="Z14" s="901" t="s">
        <v>35</v>
      </c>
      <c r="AA14" s="902"/>
      <c r="AB14" s="902"/>
      <c r="AC14" s="902"/>
      <c r="AD14" s="902"/>
      <c r="AE14" s="876"/>
      <c r="AF14" s="877"/>
      <c r="AG14" s="877"/>
      <c r="AH14" s="877"/>
      <c r="AI14" s="877"/>
      <c r="AJ14" s="877"/>
      <c r="AK14" s="878"/>
      <c r="AL14"/>
      <c r="AM14"/>
      <c r="AN14"/>
      <c r="AO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row>
    <row r="15" spans="2:993" ht="14.15" customHeight="1" x14ac:dyDescent="0.25">
      <c r="B15" s="898"/>
      <c r="C15" s="899"/>
      <c r="D15" s="899"/>
      <c r="E15" s="900"/>
      <c r="F15" s="892"/>
      <c r="G15" s="892"/>
      <c r="H15" s="892"/>
      <c r="I15" s="892"/>
      <c r="J15" s="892"/>
      <c r="K15" s="892"/>
      <c r="L15" s="892"/>
      <c r="M15" s="731"/>
      <c r="N15" s="732"/>
      <c r="O15" s="732"/>
      <c r="P15" s="732"/>
      <c r="Q15" s="732"/>
      <c r="R15" s="733"/>
      <c r="S15" s="886"/>
      <c r="T15" s="886"/>
      <c r="U15" s="886"/>
      <c r="V15" s="886"/>
      <c r="W15" s="886"/>
      <c r="X15" s="886"/>
      <c r="Y15" s="886"/>
      <c r="Z15" s="901"/>
      <c r="AA15" s="902"/>
      <c r="AB15" s="902"/>
      <c r="AC15" s="902"/>
      <c r="AD15" s="902"/>
      <c r="AE15" s="879"/>
      <c r="AF15" s="880"/>
      <c r="AG15" s="880"/>
      <c r="AH15" s="880"/>
      <c r="AI15" s="880"/>
      <c r="AJ15" s="880"/>
      <c r="AK15" s="881"/>
      <c r="AL15"/>
      <c r="AM15"/>
      <c r="AN15"/>
      <c r="AO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row>
    <row r="16" spans="2:993" ht="14.15" customHeight="1" x14ac:dyDescent="0.25">
      <c r="B16" s="882" t="s">
        <v>17</v>
      </c>
      <c r="C16" s="883"/>
      <c r="D16" s="883"/>
      <c r="E16" s="883"/>
      <c r="F16" s="885" t="s">
        <v>6</v>
      </c>
      <c r="G16" s="885"/>
      <c r="H16" s="885"/>
      <c r="I16" s="885"/>
      <c r="J16" s="885"/>
      <c r="K16" s="885"/>
      <c r="L16" s="885"/>
      <c r="M16" s="887">
        <v>0.4</v>
      </c>
      <c r="N16" s="887"/>
      <c r="O16" s="887"/>
      <c r="P16" s="887"/>
      <c r="Q16" s="887"/>
      <c r="R16" s="887"/>
      <c r="S16" s="888">
        <v>8100</v>
      </c>
      <c r="T16" s="888"/>
      <c r="U16" s="888"/>
      <c r="V16" s="888"/>
      <c r="W16" s="888"/>
      <c r="X16" s="888"/>
      <c r="Y16" s="888"/>
      <c r="Z16" s="884">
        <v>72</v>
      </c>
      <c r="AA16" s="884"/>
      <c r="AB16" s="884"/>
      <c r="AC16" s="884"/>
      <c r="AD16" s="612"/>
      <c r="AE16" s="884">
        <v>20250</v>
      </c>
      <c r="AF16" s="884"/>
      <c r="AG16" s="884"/>
      <c r="AH16" s="884"/>
      <c r="AI16" s="884"/>
      <c r="AJ16" s="884"/>
      <c r="AK16" s="889"/>
      <c r="AL16"/>
      <c r="AM16"/>
      <c r="AN16"/>
      <c r="AO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row>
    <row r="17" spans="2:993" ht="14.15" customHeight="1" x14ac:dyDescent="0.25">
      <c r="B17" s="882" t="s">
        <v>18</v>
      </c>
      <c r="C17" s="883"/>
      <c r="D17" s="883"/>
      <c r="E17" s="883"/>
      <c r="F17" s="885" t="s">
        <v>7</v>
      </c>
      <c r="G17" s="885"/>
      <c r="H17" s="885"/>
      <c r="I17" s="885"/>
      <c r="J17" s="885"/>
      <c r="K17" s="885"/>
      <c r="L17" s="885"/>
      <c r="M17" s="887">
        <v>0.65</v>
      </c>
      <c r="N17" s="887"/>
      <c r="O17" s="887"/>
      <c r="P17" s="887"/>
      <c r="Q17" s="887"/>
      <c r="R17" s="887"/>
      <c r="S17" s="888">
        <v>14500</v>
      </c>
      <c r="T17" s="888"/>
      <c r="U17" s="888"/>
      <c r="V17" s="888"/>
      <c r="W17" s="888"/>
      <c r="X17" s="888"/>
      <c r="Y17" s="888"/>
      <c r="Z17" s="884">
        <v>130</v>
      </c>
      <c r="AA17" s="884"/>
      <c r="AB17" s="884"/>
      <c r="AC17" s="884"/>
      <c r="AD17" s="612"/>
      <c r="AE17" s="884">
        <v>22308</v>
      </c>
      <c r="AF17" s="884"/>
      <c r="AG17" s="884"/>
      <c r="AH17" s="884"/>
      <c r="AI17" s="884"/>
      <c r="AJ17" s="884"/>
      <c r="AK17" s="889"/>
      <c r="AL17"/>
      <c r="AM17"/>
      <c r="AN17"/>
      <c r="AO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row>
    <row r="18" spans="2:993" ht="14.15" customHeight="1" x14ac:dyDescent="0.25">
      <c r="B18" s="882" t="s">
        <v>19</v>
      </c>
      <c r="C18" s="883"/>
      <c r="D18" s="883"/>
      <c r="E18" s="883"/>
      <c r="F18" s="885" t="s">
        <v>11</v>
      </c>
      <c r="G18" s="885"/>
      <c r="H18" s="885"/>
      <c r="I18" s="885"/>
      <c r="J18" s="885"/>
      <c r="K18" s="885"/>
      <c r="L18" s="885"/>
      <c r="M18" s="887">
        <v>0.8</v>
      </c>
      <c r="N18" s="887"/>
      <c r="O18" s="887"/>
      <c r="P18" s="887"/>
      <c r="Q18" s="887"/>
      <c r="R18" s="887"/>
      <c r="S18" s="888">
        <v>21400</v>
      </c>
      <c r="T18" s="888"/>
      <c r="U18" s="888"/>
      <c r="V18" s="888"/>
      <c r="W18" s="888"/>
      <c r="X18" s="888"/>
      <c r="Y18" s="888"/>
      <c r="Z18" s="884">
        <v>192</v>
      </c>
      <c r="AA18" s="884"/>
      <c r="AB18" s="884"/>
      <c r="AC18" s="884"/>
      <c r="AD18" s="612"/>
      <c r="AE18" s="884">
        <v>26750</v>
      </c>
      <c r="AF18" s="884"/>
      <c r="AG18" s="884"/>
      <c r="AH18" s="884"/>
      <c r="AI18" s="884"/>
      <c r="AJ18" s="884"/>
      <c r="AK18" s="889"/>
      <c r="AL18"/>
      <c r="AM18"/>
      <c r="AN18"/>
      <c r="AO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row>
    <row r="19" spans="2:993" ht="12.75" customHeight="1" x14ac:dyDescent="0.25">
      <c r="B19" s="817" t="s">
        <v>85</v>
      </c>
      <c r="C19" s="818"/>
      <c r="D19" s="818"/>
      <c r="E19" s="818"/>
      <c r="F19" s="818"/>
      <c r="G19" s="819"/>
      <c r="H19" s="823" t="s">
        <v>83</v>
      </c>
      <c r="I19" s="824"/>
      <c r="J19" s="824"/>
      <c r="K19" s="824"/>
      <c r="L19" s="824"/>
      <c r="M19" s="824"/>
      <c r="N19" s="824"/>
      <c r="O19" s="824"/>
      <c r="P19" s="824"/>
      <c r="Q19" s="825"/>
      <c r="R19" s="823" t="s">
        <v>84</v>
      </c>
      <c r="S19" s="824"/>
      <c r="T19" s="824"/>
      <c r="U19" s="824"/>
      <c r="V19" s="824"/>
      <c r="W19" s="824"/>
      <c r="X19" s="824"/>
      <c r="Y19" s="824"/>
      <c r="Z19" s="824"/>
      <c r="AA19" s="825"/>
      <c r="AB19" s="823" t="s">
        <v>86</v>
      </c>
      <c r="AC19" s="824"/>
      <c r="AD19" s="824"/>
      <c r="AE19" s="824"/>
      <c r="AF19" s="824"/>
      <c r="AG19" s="824"/>
      <c r="AH19" s="824"/>
      <c r="AI19" s="824"/>
      <c r="AJ19" s="824"/>
      <c r="AK19" s="826"/>
      <c r="AL19" s="44"/>
      <c r="AM19" s="44"/>
      <c r="AN19" s="44"/>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row>
    <row r="20" spans="2:993" x14ac:dyDescent="0.25">
      <c r="B20" s="820"/>
      <c r="C20" s="821"/>
      <c r="D20" s="821"/>
      <c r="E20" s="821"/>
      <c r="F20" s="821"/>
      <c r="G20" s="822"/>
      <c r="H20" s="827">
        <v>1</v>
      </c>
      <c r="I20" s="828"/>
      <c r="J20" s="828"/>
      <c r="K20" s="828"/>
      <c r="L20" s="828"/>
      <c r="M20" s="828"/>
      <c r="N20" s="828"/>
      <c r="O20" s="828"/>
      <c r="P20" s="828"/>
      <c r="Q20" s="829"/>
      <c r="R20" s="830">
        <v>1000</v>
      </c>
      <c r="S20" s="831"/>
      <c r="T20" s="831"/>
      <c r="U20" s="831"/>
      <c r="V20" s="831"/>
      <c r="W20" s="831"/>
      <c r="X20" s="831"/>
      <c r="Y20" s="831"/>
      <c r="Z20" s="831"/>
      <c r="AA20" s="832"/>
      <c r="AB20" s="830">
        <v>12000</v>
      </c>
      <c r="AC20" s="831"/>
      <c r="AD20" s="831"/>
      <c r="AE20" s="831"/>
      <c r="AF20" s="831"/>
      <c r="AG20" s="831"/>
      <c r="AH20" s="831"/>
      <c r="AI20" s="831"/>
      <c r="AJ20" s="831"/>
      <c r="AK20" s="833"/>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row>
    <row r="21" spans="2:993" x14ac:dyDescent="0.25">
      <c r="B21" s="834" t="s">
        <v>94</v>
      </c>
      <c r="C21" s="835"/>
      <c r="D21" s="835"/>
      <c r="E21" s="835"/>
      <c r="F21" s="835"/>
      <c r="G21" s="836"/>
      <c r="H21" s="823" t="s">
        <v>89</v>
      </c>
      <c r="I21" s="824"/>
      <c r="J21" s="824"/>
      <c r="K21" s="824"/>
      <c r="L21" s="824"/>
      <c r="M21" s="824"/>
      <c r="N21" s="824"/>
      <c r="O21" s="824"/>
      <c r="P21" s="824"/>
      <c r="Q21" s="825"/>
      <c r="R21" s="823" t="s">
        <v>90</v>
      </c>
      <c r="S21" s="824"/>
      <c r="T21" s="824"/>
      <c r="U21" s="824"/>
      <c r="V21" s="824"/>
      <c r="W21" s="824"/>
      <c r="X21" s="824"/>
      <c r="Y21" s="824"/>
      <c r="Z21" s="824"/>
      <c r="AA21" s="825"/>
      <c r="AB21" s="43"/>
      <c r="AC21" s="43"/>
      <c r="AD21" s="43"/>
      <c r="AE21" s="43"/>
      <c r="AF21" s="43"/>
      <c r="AG21" s="43"/>
      <c r="AH21" s="43"/>
      <c r="AI21" s="43"/>
      <c r="AJ21" s="43"/>
      <c r="AK21" s="52"/>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row>
    <row r="22" spans="2:993" x14ac:dyDescent="0.25">
      <c r="B22" s="837"/>
      <c r="C22" s="838"/>
      <c r="D22" s="838"/>
      <c r="E22" s="838"/>
      <c r="F22" s="838"/>
      <c r="G22" s="839"/>
      <c r="H22" s="827">
        <v>1</v>
      </c>
      <c r="I22" s="828"/>
      <c r="J22" s="828"/>
      <c r="K22" s="828"/>
      <c r="L22" s="828"/>
      <c r="M22" s="828"/>
      <c r="N22" s="828"/>
      <c r="O22" s="828"/>
      <c r="P22" s="828"/>
      <c r="Q22" s="829"/>
      <c r="R22" s="827">
        <v>0.15</v>
      </c>
      <c r="S22" s="828"/>
      <c r="T22" s="828"/>
      <c r="U22" s="828"/>
      <c r="V22" s="828"/>
      <c r="W22" s="828"/>
      <c r="X22" s="828"/>
      <c r="Y22" s="828"/>
      <c r="Z22" s="828"/>
      <c r="AA22" s="829"/>
      <c r="AB22" s="43"/>
      <c r="AC22" s="43"/>
      <c r="AD22" s="43"/>
      <c r="AE22" s="43"/>
      <c r="AF22" s="43"/>
      <c r="AG22" s="43"/>
      <c r="AH22" s="43"/>
      <c r="AI22" s="43"/>
      <c r="AJ22" s="43"/>
      <c r="AK22" s="5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row>
    <row r="23" spans="2:993" x14ac:dyDescent="0.25">
      <c r="B23" s="834" t="s">
        <v>95</v>
      </c>
      <c r="C23" s="835"/>
      <c r="D23" s="835"/>
      <c r="E23" s="835"/>
      <c r="F23" s="835"/>
      <c r="G23" s="836"/>
      <c r="H23" s="823" t="s">
        <v>91</v>
      </c>
      <c r="I23" s="824"/>
      <c r="J23" s="824"/>
      <c r="K23" s="824"/>
      <c r="L23" s="824"/>
      <c r="M23" s="824"/>
      <c r="N23" s="824"/>
      <c r="O23" s="824"/>
      <c r="P23" s="824"/>
      <c r="Q23" s="825"/>
      <c r="R23" s="823" t="s">
        <v>92</v>
      </c>
      <c r="S23" s="824"/>
      <c r="T23" s="824"/>
      <c r="U23" s="824"/>
      <c r="V23" s="824"/>
      <c r="W23" s="824"/>
      <c r="X23" s="824"/>
      <c r="Y23" s="824"/>
      <c r="Z23" s="824"/>
      <c r="AA23" s="825"/>
      <c r="AB23" s="43"/>
      <c r="AC23" s="43"/>
      <c r="AD23" s="43"/>
      <c r="AE23" s="43"/>
      <c r="AF23" s="43"/>
      <c r="AG23" s="43"/>
      <c r="AH23" s="43"/>
      <c r="AI23" s="43"/>
      <c r="AJ23" s="43"/>
      <c r="AK23" s="52"/>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row>
    <row r="24" spans="2:993" x14ac:dyDescent="0.25">
      <c r="B24" s="837"/>
      <c r="C24" s="838"/>
      <c r="D24" s="838"/>
      <c r="E24" s="838"/>
      <c r="F24" s="838"/>
      <c r="G24" s="839"/>
      <c r="H24" s="827">
        <v>1</v>
      </c>
      <c r="I24" s="828"/>
      <c r="J24" s="828"/>
      <c r="K24" s="828"/>
      <c r="L24" s="828"/>
      <c r="M24" s="828"/>
      <c r="N24" s="828"/>
      <c r="O24" s="828"/>
      <c r="P24" s="828"/>
      <c r="Q24" s="829"/>
      <c r="R24" s="830">
        <v>800</v>
      </c>
      <c r="S24" s="831"/>
      <c r="T24" s="831"/>
      <c r="U24" s="831"/>
      <c r="V24" s="831"/>
      <c r="W24" s="831"/>
      <c r="X24" s="831"/>
      <c r="Y24" s="831"/>
      <c r="Z24" s="831"/>
      <c r="AA24" s="832"/>
      <c r="AB24" s="43"/>
      <c r="AC24" s="43"/>
      <c r="AD24" s="43"/>
      <c r="AE24" s="43"/>
      <c r="AF24" s="43"/>
      <c r="AG24" s="43"/>
      <c r="AH24" s="43"/>
      <c r="AI24" s="43"/>
      <c r="AJ24" s="43"/>
      <c r="AK24" s="52"/>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row>
    <row r="25" spans="2:993" x14ac:dyDescent="0.25">
      <c r="B25" s="834" t="s">
        <v>96</v>
      </c>
      <c r="C25" s="835"/>
      <c r="D25" s="835"/>
      <c r="E25" s="835"/>
      <c r="F25" s="835"/>
      <c r="G25" s="836"/>
      <c r="H25" s="823" t="s">
        <v>87</v>
      </c>
      <c r="I25" s="824"/>
      <c r="J25" s="824"/>
      <c r="K25" s="824"/>
      <c r="L25" s="824"/>
      <c r="M25" s="824"/>
      <c r="N25" s="824"/>
      <c r="O25" s="824"/>
      <c r="P25" s="824"/>
      <c r="Q25" s="825"/>
      <c r="R25" s="823" t="s">
        <v>84</v>
      </c>
      <c r="S25" s="824"/>
      <c r="T25" s="824"/>
      <c r="U25" s="824"/>
      <c r="V25" s="824"/>
      <c r="W25" s="824"/>
      <c r="X25" s="824"/>
      <c r="Y25" s="824"/>
      <c r="Z25" s="824"/>
      <c r="AA25" s="825"/>
      <c r="AB25" s="823" t="s">
        <v>88</v>
      </c>
      <c r="AC25" s="824"/>
      <c r="AD25" s="824"/>
      <c r="AE25" s="824"/>
      <c r="AF25" s="824"/>
      <c r="AG25" s="824"/>
      <c r="AH25" s="824"/>
      <c r="AI25" s="824"/>
      <c r="AJ25" s="824"/>
      <c r="AK25" s="826"/>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row>
    <row r="26" spans="2:993" x14ac:dyDescent="0.25">
      <c r="B26" s="837"/>
      <c r="C26" s="838"/>
      <c r="D26" s="838"/>
      <c r="E26" s="838"/>
      <c r="F26" s="838"/>
      <c r="G26" s="839"/>
      <c r="H26" s="827">
        <v>0.05</v>
      </c>
      <c r="I26" s="828"/>
      <c r="J26" s="828"/>
      <c r="K26" s="828"/>
      <c r="L26" s="828"/>
      <c r="M26" s="828"/>
      <c r="N26" s="828"/>
      <c r="O26" s="828"/>
      <c r="P26" s="828"/>
      <c r="Q26" s="829"/>
      <c r="R26" s="830">
        <v>2000</v>
      </c>
      <c r="S26" s="831"/>
      <c r="T26" s="831"/>
      <c r="U26" s="831"/>
      <c r="V26" s="831"/>
      <c r="W26" s="831"/>
      <c r="X26" s="831"/>
      <c r="Y26" s="831"/>
      <c r="Z26" s="831"/>
      <c r="AA26" s="832"/>
      <c r="AB26" s="830">
        <v>17</v>
      </c>
      <c r="AC26" s="831"/>
      <c r="AD26" s="831"/>
      <c r="AE26" s="831"/>
      <c r="AF26" s="831"/>
      <c r="AG26" s="831"/>
      <c r="AH26" s="831"/>
      <c r="AI26" s="831"/>
      <c r="AJ26" s="831"/>
      <c r="AK26" s="833"/>
      <c r="AL26" s="8"/>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row>
    <row r="27" spans="2:993" x14ac:dyDescent="0.25">
      <c r="B27" s="834" t="s">
        <v>97</v>
      </c>
      <c r="C27" s="835"/>
      <c r="D27" s="835"/>
      <c r="E27" s="835"/>
      <c r="F27" s="835"/>
      <c r="G27" s="836"/>
      <c r="H27" s="823" t="s">
        <v>146</v>
      </c>
      <c r="I27" s="824"/>
      <c r="J27" s="824"/>
      <c r="K27" s="824"/>
      <c r="L27" s="824"/>
      <c r="M27" s="824"/>
      <c r="N27" s="824"/>
      <c r="O27" s="824"/>
      <c r="P27" s="824"/>
      <c r="Q27" s="824"/>
      <c r="R27" s="824"/>
      <c r="S27" s="824"/>
      <c r="T27" s="824"/>
      <c r="U27" s="824"/>
      <c r="V27" s="824"/>
      <c r="W27" s="824"/>
      <c r="X27" s="824"/>
      <c r="Y27" s="824"/>
      <c r="Z27" s="824"/>
      <c r="AA27" s="825"/>
      <c r="AB27" s="43"/>
      <c r="AC27" s="43"/>
      <c r="AD27" s="43"/>
      <c r="AE27" s="43"/>
      <c r="AF27" s="43"/>
      <c r="AG27" s="43"/>
      <c r="AH27" s="43"/>
      <c r="AI27" s="43"/>
      <c r="AJ27" s="43"/>
      <c r="AK27" s="52"/>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row>
    <row r="28" spans="2:993" x14ac:dyDescent="0.25">
      <c r="B28" s="863"/>
      <c r="C28" s="864"/>
      <c r="D28" s="864"/>
      <c r="E28" s="864"/>
      <c r="F28" s="864"/>
      <c r="G28" s="865"/>
      <c r="H28" s="45">
        <v>1</v>
      </c>
      <c r="I28" s="782"/>
      <c r="J28" s="783"/>
      <c r="K28" s="783"/>
      <c r="L28" s="783"/>
      <c r="M28" s="783"/>
      <c r="N28" s="783"/>
      <c r="O28" s="783"/>
      <c r="P28" s="783"/>
      <c r="Q28" s="783"/>
      <c r="R28" s="783"/>
      <c r="S28" s="783"/>
      <c r="T28" s="783"/>
      <c r="U28" s="783"/>
      <c r="V28" s="783"/>
      <c r="W28" s="783"/>
      <c r="X28" s="783"/>
      <c r="Y28" s="783"/>
      <c r="Z28" s="783"/>
      <c r="AA28" s="784"/>
      <c r="AB28" s="53"/>
      <c r="AC28" s="53"/>
      <c r="AD28" s="53"/>
      <c r="AE28" s="53"/>
      <c r="AF28" s="53"/>
      <c r="AG28" s="53"/>
      <c r="AH28" s="53"/>
      <c r="AI28" s="53"/>
      <c r="AJ28" s="53"/>
      <c r="AK28" s="54"/>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row>
    <row r="29" spans="2:993" x14ac:dyDescent="0.25">
      <c r="B29" s="29"/>
      <c r="C29" s="37"/>
      <c r="D29" s="37"/>
      <c r="E29" s="37"/>
      <c r="F29" s="37"/>
      <c r="G29" s="37"/>
      <c r="H29" s="37"/>
      <c r="I29" s="37"/>
      <c r="J29" s="37"/>
      <c r="K29" s="37"/>
      <c r="L29" s="34"/>
      <c r="M29" s="34"/>
      <c r="N29" s="34"/>
      <c r="O29" s="34"/>
      <c r="P29" s="34"/>
      <c r="Q29" s="34"/>
      <c r="R29" s="34"/>
      <c r="S29" s="34"/>
      <c r="T29" s="34"/>
      <c r="U29" s="34"/>
      <c r="V29" s="34"/>
      <c r="W29" s="34"/>
      <c r="X29" s="29"/>
      <c r="Y29" s="37"/>
      <c r="Z29" s="37"/>
      <c r="AA29" s="37"/>
      <c r="AB29" s="37"/>
      <c r="AC29" s="34"/>
      <c r="AD29" s="34"/>
      <c r="AE29" s="34"/>
      <c r="AF29" s="34"/>
      <c r="AG29" s="34"/>
      <c r="AH29" s="34"/>
      <c r="AI29" s="34"/>
      <c r="AJ29" s="34"/>
      <c r="AK29" s="34"/>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row>
    <row r="30" spans="2:993" ht="20" x14ac:dyDescent="0.25">
      <c r="B30" s="263" t="s">
        <v>9</v>
      </c>
      <c r="C30" s="264"/>
      <c r="D30" s="842" t="s">
        <v>63</v>
      </c>
      <c r="E30" s="843"/>
      <c r="F30" s="843"/>
      <c r="G30" s="843"/>
      <c r="H30" s="843"/>
      <c r="I30" s="843"/>
      <c r="J30" s="843"/>
      <c r="K30" s="843"/>
      <c r="L30" s="843"/>
      <c r="M30" s="843"/>
      <c r="N30" s="843"/>
      <c r="O30" s="843"/>
      <c r="P30" s="843"/>
      <c r="Q30" s="843"/>
      <c r="R30" s="843"/>
      <c r="S30" s="843"/>
      <c r="T30" s="843"/>
      <c r="U30" s="843"/>
      <c r="V30" s="843"/>
      <c r="W30" s="843"/>
      <c r="X30" s="843"/>
      <c r="Y30" s="843"/>
      <c r="Z30" s="843"/>
      <c r="AA30" s="843"/>
      <c r="AB30" s="843"/>
      <c r="AC30" s="843"/>
      <c r="AD30" s="843"/>
      <c r="AE30" s="843"/>
      <c r="AF30" s="843"/>
      <c r="AG30" s="843"/>
      <c r="AH30" s="843"/>
      <c r="AI30" s="843"/>
      <c r="AJ30" s="843"/>
      <c r="AK30" s="844"/>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row>
    <row r="31" spans="2:993" x14ac:dyDescent="0.25">
      <c r="B31" s="912" t="s">
        <v>24</v>
      </c>
      <c r="C31" s="913"/>
      <c r="D31" s="913"/>
      <c r="E31" s="913"/>
      <c r="F31" s="913"/>
      <c r="G31" s="913"/>
      <c r="H31" s="913" t="s">
        <v>64</v>
      </c>
      <c r="I31" s="913"/>
      <c r="J31" s="913"/>
      <c r="K31" s="913"/>
      <c r="L31" s="913"/>
      <c r="M31" s="913" t="s">
        <v>65</v>
      </c>
      <c r="N31" s="913"/>
      <c r="O31" s="913"/>
      <c r="P31" s="913"/>
      <c r="Q31" s="913"/>
      <c r="R31" s="913" t="s">
        <v>66</v>
      </c>
      <c r="S31" s="913"/>
      <c r="T31" s="913"/>
      <c r="U31" s="913"/>
      <c r="V31" s="913"/>
      <c r="W31" s="913" t="s">
        <v>67</v>
      </c>
      <c r="X31" s="913"/>
      <c r="Y31" s="913"/>
      <c r="Z31" s="913"/>
      <c r="AA31" s="913"/>
      <c r="AB31" s="913" t="s">
        <v>68</v>
      </c>
      <c r="AC31" s="913"/>
      <c r="AD31" s="913"/>
      <c r="AE31" s="913"/>
      <c r="AF31" s="913"/>
      <c r="AG31" s="913" t="s">
        <v>69</v>
      </c>
      <c r="AH31" s="913"/>
      <c r="AI31" s="913"/>
      <c r="AJ31" s="913"/>
      <c r="AK31" s="916"/>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row>
    <row r="32" spans="2:993" x14ac:dyDescent="0.25">
      <c r="B32" s="914"/>
      <c r="C32" s="915"/>
      <c r="D32" s="915"/>
      <c r="E32" s="915"/>
      <c r="F32" s="915"/>
      <c r="G32" s="915"/>
      <c r="H32" s="915"/>
      <c r="I32" s="915"/>
      <c r="J32" s="915"/>
      <c r="K32" s="915"/>
      <c r="L32" s="915"/>
      <c r="M32" s="915"/>
      <c r="N32" s="915"/>
      <c r="O32" s="915"/>
      <c r="P32" s="915"/>
      <c r="Q32" s="915"/>
      <c r="R32" s="915"/>
      <c r="S32" s="915"/>
      <c r="T32" s="915"/>
      <c r="U32" s="915"/>
      <c r="V32" s="915"/>
      <c r="W32" s="915"/>
      <c r="X32" s="915"/>
      <c r="Y32" s="915"/>
      <c r="Z32" s="915"/>
      <c r="AA32" s="915"/>
      <c r="AB32" s="915"/>
      <c r="AC32" s="915"/>
      <c r="AD32" s="915"/>
      <c r="AE32" s="915"/>
      <c r="AF32" s="915"/>
      <c r="AG32" s="915"/>
      <c r="AH32" s="915"/>
      <c r="AI32" s="915"/>
      <c r="AJ32" s="915"/>
      <c r="AK32" s="917"/>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row>
    <row r="33" spans="2:993" ht="16.5" customHeight="1" x14ac:dyDescent="0.25">
      <c r="B33" s="107">
        <v>1</v>
      </c>
      <c r="C33" s="859" t="s">
        <v>114</v>
      </c>
      <c r="D33" s="860"/>
      <c r="E33" s="860"/>
      <c r="F33" s="860"/>
      <c r="G33" s="861"/>
      <c r="H33" s="857">
        <f>I139</f>
        <v>0</v>
      </c>
      <c r="I33" s="857"/>
      <c r="J33" s="857"/>
      <c r="K33" s="857"/>
      <c r="L33" s="857"/>
      <c r="M33" s="857">
        <f>P326</f>
        <v>0</v>
      </c>
      <c r="N33" s="857"/>
      <c r="O33" s="857"/>
      <c r="P33" s="857"/>
      <c r="Q33" s="857"/>
      <c r="R33" s="857">
        <f>W326</f>
        <v>0</v>
      </c>
      <c r="S33" s="857"/>
      <c r="T33" s="857"/>
      <c r="U33" s="857"/>
      <c r="V33" s="857"/>
      <c r="W33" s="857">
        <f>AI139</f>
        <v>0</v>
      </c>
      <c r="X33" s="857"/>
      <c r="Y33" s="857"/>
      <c r="Z33" s="857"/>
      <c r="AA33" s="857"/>
      <c r="AB33" s="845">
        <v>0</v>
      </c>
      <c r="AC33" s="845"/>
      <c r="AD33" s="845"/>
      <c r="AE33" s="845"/>
      <c r="AF33" s="845"/>
      <c r="AG33" s="857">
        <f>H33-M33-R33-W33-AB33</f>
        <v>0</v>
      </c>
      <c r="AH33" s="857"/>
      <c r="AI33" s="857"/>
      <c r="AJ33" s="857"/>
      <c r="AK33" s="85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row>
    <row r="34" spans="2:993" ht="16.5" customHeight="1" x14ac:dyDescent="0.25">
      <c r="B34" s="107">
        <v>2</v>
      </c>
      <c r="C34" s="859" t="s">
        <v>115</v>
      </c>
      <c r="D34" s="860"/>
      <c r="E34" s="860"/>
      <c r="F34" s="860"/>
      <c r="G34" s="861"/>
      <c r="H34" s="857">
        <f>B339</f>
        <v>0</v>
      </c>
      <c r="I34" s="857"/>
      <c r="J34" s="857"/>
      <c r="K34" s="857"/>
      <c r="L34" s="857"/>
      <c r="M34" s="857">
        <f>AC339</f>
        <v>0</v>
      </c>
      <c r="N34" s="857"/>
      <c r="O34" s="857"/>
      <c r="P34" s="857"/>
      <c r="Q34" s="857"/>
      <c r="R34" s="857">
        <v>0</v>
      </c>
      <c r="S34" s="857"/>
      <c r="T34" s="857"/>
      <c r="U34" s="857"/>
      <c r="V34" s="857"/>
      <c r="W34" s="857">
        <f>H34-M34-R34-AB34</f>
        <v>0</v>
      </c>
      <c r="X34" s="857"/>
      <c r="Y34" s="857"/>
      <c r="Z34" s="857"/>
      <c r="AA34" s="857"/>
      <c r="AB34" s="845">
        <v>0</v>
      </c>
      <c r="AC34" s="845"/>
      <c r="AD34" s="845"/>
      <c r="AE34" s="845"/>
      <c r="AF34" s="845"/>
      <c r="AG34" s="857">
        <v>0</v>
      </c>
      <c r="AH34" s="857"/>
      <c r="AI34" s="857"/>
      <c r="AJ34" s="857"/>
      <c r="AK34" s="858"/>
      <c r="AL34" s="7"/>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row>
    <row r="35" spans="2:993" ht="16.5" customHeight="1" x14ac:dyDescent="0.25">
      <c r="B35" s="107">
        <v>3</v>
      </c>
      <c r="C35" s="932" t="s">
        <v>116</v>
      </c>
      <c r="D35" s="933"/>
      <c r="E35" s="933"/>
      <c r="F35" s="933"/>
      <c r="G35" s="934"/>
      <c r="H35" s="935">
        <f>B344</f>
        <v>0</v>
      </c>
      <c r="I35" s="935"/>
      <c r="J35" s="935"/>
      <c r="K35" s="935"/>
      <c r="L35" s="935"/>
      <c r="M35" s="857">
        <f>AC344</f>
        <v>0</v>
      </c>
      <c r="N35" s="857"/>
      <c r="O35" s="857"/>
      <c r="P35" s="857"/>
      <c r="Q35" s="857"/>
      <c r="R35" s="857">
        <v>0</v>
      </c>
      <c r="S35" s="857"/>
      <c r="T35" s="857"/>
      <c r="U35" s="857"/>
      <c r="V35" s="857"/>
      <c r="W35" s="857">
        <f>H35-M35-R35-AB35</f>
        <v>0</v>
      </c>
      <c r="X35" s="857"/>
      <c r="Y35" s="857"/>
      <c r="Z35" s="857"/>
      <c r="AA35" s="857"/>
      <c r="AB35" s="845">
        <v>0</v>
      </c>
      <c r="AC35" s="845"/>
      <c r="AD35" s="845"/>
      <c r="AE35" s="845"/>
      <c r="AF35" s="845"/>
      <c r="AG35" s="857">
        <v>0</v>
      </c>
      <c r="AH35" s="857"/>
      <c r="AI35" s="857"/>
      <c r="AJ35" s="857"/>
      <c r="AK35" s="85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row>
    <row r="36" spans="2:993" ht="16.5" customHeight="1" x14ac:dyDescent="0.25">
      <c r="B36" s="123"/>
      <c r="C36" s="76"/>
      <c r="D36" s="76"/>
      <c r="E36" s="76"/>
      <c r="F36" s="76"/>
      <c r="G36" s="122" t="s">
        <v>23</v>
      </c>
      <c r="H36" s="936">
        <f>SUM(H33:L35)</f>
        <v>0</v>
      </c>
      <c r="I36" s="937"/>
      <c r="J36" s="937"/>
      <c r="K36" s="937"/>
      <c r="L36" s="855"/>
      <c r="M36" s="855">
        <f>SUM(M33:Q35)</f>
        <v>0</v>
      </c>
      <c r="N36" s="856"/>
      <c r="O36" s="856"/>
      <c r="P36" s="856"/>
      <c r="Q36" s="856"/>
      <c r="R36" s="855">
        <f>SUM(R33:V35)</f>
        <v>0</v>
      </c>
      <c r="S36" s="856"/>
      <c r="T36" s="856"/>
      <c r="U36" s="856"/>
      <c r="V36" s="856"/>
      <c r="W36" s="855">
        <f>SUM(W33:AA35)</f>
        <v>0</v>
      </c>
      <c r="X36" s="856"/>
      <c r="Y36" s="856"/>
      <c r="Z36" s="856"/>
      <c r="AA36" s="856"/>
      <c r="AB36" s="855">
        <f>SUM(AB33:AF35)</f>
        <v>0</v>
      </c>
      <c r="AC36" s="856"/>
      <c r="AD36" s="856"/>
      <c r="AE36" s="856"/>
      <c r="AF36" s="856"/>
      <c r="AG36" s="855">
        <f>SUM(AG33:AK35)</f>
        <v>0</v>
      </c>
      <c r="AH36" s="856"/>
      <c r="AI36" s="856"/>
      <c r="AJ36" s="856"/>
      <c r="AK36" s="93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row>
    <row r="37" spans="2:993" x14ac:dyDescent="0.25">
      <c r="B37" s="10"/>
      <c r="C37" s="6"/>
      <c r="D37" s="6"/>
      <c r="E37" s="6"/>
      <c r="F37" s="6"/>
      <c r="G37" s="38" t="s">
        <v>70</v>
      </c>
      <c r="H37" s="943">
        <f>SUM(M37:AK37)</f>
        <v>0</v>
      </c>
      <c r="I37" s="943"/>
      <c r="J37" s="943"/>
      <c r="K37" s="943"/>
      <c r="L37" s="944"/>
      <c r="M37" s="931" t="str">
        <f>IF($H$36=0,"",M36/$H$36)</f>
        <v/>
      </c>
      <c r="N37" s="931"/>
      <c r="O37" s="931"/>
      <c r="P37" s="931"/>
      <c r="Q37" s="931"/>
      <c r="R37" s="931" t="str">
        <f t="shared" ref="R37" si="0">IF($H$36=0,"",R36/$H$36)</f>
        <v/>
      </c>
      <c r="S37" s="931"/>
      <c r="T37" s="931"/>
      <c r="U37" s="931"/>
      <c r="V37" s="931"/>
      <c r="W37" s="931" t="str">
        <f t="shared" ref="W37" si="1">IF($H$36=0,"",W36/$H$36)</f>
        <v/>
      </c>
      <c r="X37" s="931"/>
      <c r="Y37" s="931"/>
      <c r="Z37" s="931"/>
      <c r="AA37" s="931"/>
      <c r="AB37" s="931" t="str">
        <f t="shared" ref="AB37" si="2">IF($H$36=0,"",AB36/$H$36)</f>
        <v/>
      </c>
      <c r="AC37" s="931"/>
      <c r="AD37" s="931"/>
      <c r="AE37" s="931"/>
      <c r="AF37" s="931"/>
      <c r="AG37" s="931" t="str">
        <f t="shared" ref="AG37" si="3">IF($H$36=0,"",AG36/$H$36)</f>
        <v/>
      </c>
      <c r="AH37" s="931"/>
      <c r="AI37" s="931"/>
      <c r="AJ37" s="931"/>
      <c r="AK37" s="939"/>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row>
    <row r="38" spans="2:993" ht="8.25" customHeight="1" x14ac:dyDescent="0.25">
      <c r="B38" s="10"/>
      <c r="C38" s="6"/>
      <c r="D38" s="6"/>
      <c r="E38" s="6"/>
      <c r="F38" s="6"/>
      <c r="G38" s="6"/>
      <c r="H38" s="76"/>
      <c r="I38" s="76"/>
      <c r="J38" s="76"/>
      <c r="K38" s="76"/>
      <c r="L38" s="76"/>
      <c r="M38" s="76"/>
      <c r="N38" s="76"/>
      <c r="O38" s="76"/>
      <c r="P38" s="76"/>
      <c r="Q38" s="76"/>
      <c r="R38" s="76"/>
      <c r="S38" s="76"/>
      <c r="T38" s="76"/>
      <c r="U38" s="76"/>
      <c r="V38" s="76"/>
      <c r="W38" s="76"/>
      <c r="X38" s="76"/>
      <c r="Y38" s="76"/>
      <c r="Z38" s="76"/>
      <c r="AA38" s="76"/>
      <c r="AB38" s="6"/>
      <c r="AC38" s="6"/>
      <c r="AD38" s="6"/>
      <c r="AE38" s="6"/>
      <c r="AF38" s="6"/>
      <c r="AG38" s="6"/>
      <c r="AH38" s="6"/>
      <c r="AI38" s="6"/>
      <c r="AJ38" s="6"/>
      <c r="AK38" s="17"/>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row>
    <row r="39" spans="2:993" ht="19.5" customHeight="1" x14ac:dyDescent="0.25">
      <c r="B39" s="949" t="s">
        <v>150</v>
      </c>
      <c r="C39" s="950"/>
      <c r="D39" s="950"/>
      <c r="E39" s="950"/>
      <c r="F39" s="950"/>
      <c r="G39" s="950"/>
      <c r="H39" s="950"/>
      <c r="I39" s="950"/>
      <c r="J39" s="950"/>
      <c r="K39" s="950"/>
      <c r="L39" s="950"/>
      <c r="M39" s="950"/>
      <c r="N39" s="950"/>
      <c r="O39" s="950"/>
      <c r="P39" s="950"/>
      <c r="Q39" s="950"/>
      <c r="R39" s="950"/>
      <c r="S39" s="950"/>
      <c r="T39" s="950"/>
      <c r="U39" s="950"/>
      <c r="V39" s="950"/>
      <c r="W39" s="950"/>
      <c r="X39" s="950"/>
      <c r="Y39" s="950"/>
      <c r="Z39" s="950"/>
      <c r="AA39" s="950"/>
      <c r="AB39" s="950"/>
      <c r="AC39" s="950"/>
      <c r="AD39" s="950"/>
      <c r="AE39" s="950"/>
      <c r="AF39" s="951"/>
      <c r="AG39" s="940">
        <f>M36+R36</f>
        <v>0</v>
      </c>
      <c r="AH39" s="941"/>
      <c r="AI39" s="941"/>
      <c r="AJ39" s="941"/>
      <c r="AK39" s="942"/>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row>
    <row r="40" spans="2:993" x14ac:dyDescent="0.25">
      <c r="B40" s="711" t="s">
        <v>290</v>
      </c>
      <c r="C40" s="712"/>
      <c r="D40" s="712"/>
      <c r="E40" s="712"/>
      <c r="F40" s="712"/>
      <c r="G40" s="712"/>
      <c r="H40" s="712"/>
      <c r="I40" s="712"/>
      <c r="J40" s="712"/>
      <c r="K40" s="712"/>
      <c r="L40" s="712"/>
      <c r="M40" s="712"/>
      <c r="N40" s="712"/>
      <c r="O40" s="712"/>
      <c r="P40" s="712"/>
      <c r="Q40" s="712"/>
      <c r="R40" s="712"/>
      <c r="S40" s="712"/>
      <c r="T40" s="712"/>
      <c r="U40" s="712"/>
      <c r="V40" s="712"/>
      <c r="W40" s="712"/>
      <c r="X40" s="712"/>
      <c r="Y40" s="712"/>
      <c r="Z40" s="712"/>
      <c r="AA40" s="712"/>
      <c r="AB40" s="712"/>
      <c r="AC40" s="712"/>
      <c r="AD40" s="712"/>
      <c r="AE40" s="712"/>
      <c r="AF40" s="712"/>
      <c r="AG40" s="713" t="str">
        <f>IF(AG37="","",IF(OR(AG37&lt;0,W37&lt;0,W35&lt;0,W34&lt;0),"NO CUMPLE","CUMPLE"))</f>
        <v/>
      </c>
      <c r="AH40" s="714"/>
      <c r="AI40" s="714"/>
      <c r="AJ40" s="714"/>
      <c r="AK40" s="715"/>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row>
    <row r="41" spans="2:993" x14ac:dyDescent="0.25">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row>
    <row r="42" spans="2:993" ht="20" x14ac:dyDescent="0.25">
      <c r="B42" s="263" t="s">
        <v>20</v>
      </c>
      <c r="C42" s="264"/>
      <c r="D42" s="652" t="s">
        <v>72</v>
      </c>
      <c r="E42" s="653"/>
      <c r="F42" s="653"/>
      <c r="G42" s="653"/>
      <c r="H42" s="653"/>
      <c r="I42" s="653"/>
      <c r="J42" s="653"/>
      <c r="K42" s="653"/>
      <c r="L42" s="653"/>
      <c r="M42" s="653"/>
      <c r="N42" s="653"/>
      <c r="O42" s="653"/>
      <c r="P42" s="653"/>
      <c r="Q42" s="653"/>
      <c r="R42" s="653"/>
      <c r="S42" s="653"/>
      <c r="T42" s="653"/>
      <c r="U42" s="653"/>
      <c r="V42" s="653"/>
      <c r="W42" s="653"/>
      <c r="X42" s="653"/>
      <c r="Y42" s="653"/>
      <c r="Z42" s="653"/>
      <c r="AA42" s="653"/>
      <c r="AB42" s="653"/>
      <c r="AC42" s="653"/>
      <c r="AD42" s="653"/>
      <c r="AE42" s="653"/>
      <c r="AF42" s="653"/>
      <c r="AG42" s="653"/>
      <c r="AH42" s="653"/>
      <c r="AI42" s="653"/>
      <c r="AJ42" s="653"/>
      <c r="AK42" s="654"/>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row>
    <row r="43" spans="2:993" x14ac:dyDescent="0.25">
      <c r="B43" s="945" t="s">
        <v>73</v>
      </c>
      <c r="C43" s="946"/>
      <c r="D43" s="946"/>
      <c r="E43" s="946"/>
      <c r="F43" s="946"/>
      <c r="G43" s="946"/>
      <c r="H43" s="946"/>
      <c r="I43" s="946"/>
      <c r="J43" s="946"/>
      <c r="K43" s="946"/>
      <c r="L43" s="946"/>
      <c r="M43" s="946"/>
      <c r="N43" s="946"/>
      <c r="O43" s="946"/>
      <c r="P43" s="946"/>
      <c r="Q43" s="946"/>
      <c r="R43" s="946"/>
      <c r="S43" s="946"/>
      <c r="T43" s="946"/>
      <c r="U43" s="946"/>
      <c r="V43" s="946"/>
      <c r="W43" s="947" t="s">
        <v>74</v>
      </c>
      <c r="X43" s="947"/>
      <c r="Y43" s="947"/>
      <c r="Z43" s="947"/>
      <c r="AA43" s="947"/>
      <c r="AB43" s="947"/>
      <c r="AC43" s="947"/>
      <c r="AD43" s="947"/>
      <c r="AE43" s="947"/>
      <c r="AF43" s="947"/>
      <c r="AG43" s="947"/>
      <c r="AH43" s="947"/>
      <c r="AI43" s="947"/>
      <c r="AJ43" s="947"/>
      <c r="AK43" s="94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row>
    <row r="44" spans="2:993" x14ac:dyDescent="0.25">
      <c r="B44" s="851" t="s">
        <v>75</v>
      </c>
      <c r="C44" s="852"/>
      <c r="D44" s="852"/>
      <c r="E44" s="852"/>
      <c r="F44" s="852"/>
      <c r="G44" s="852"/>
      <c r="H44" s="852"/>
      <c r="I44" s="852"/>
      <c r="J44" s="852"/>
      <c r="K44" s="852"/>
      <c r="L44" s="852"/>
      <c r="M44" s="852"/>
      <c r="N44" s="852"/>
      <c r="O44" s="852"/>
      <c r="P44" s="852"/>
      <c r="Q44" s="852"/>
      <c r="R44" s="852"/>
      <c r="S44" s="852"/>
      <c r="T44" s="852"/>
      <c r="U44" s="852"/>
      <c r="V44" s="852"/>
      <c r="W44" s="853">
        <v>10000000</v>
      </c>
      <c r="X44" s="853"/>
      <c r="Y44" s="853"/>
      <c r="Z44" s="853"/>
      <c r="AA44" s="853"/>
      <c r="AB44" s="853"/>
      <c r="AC44" s="853"/>
      <c r="AD44" s="853"/>
      <c r="AE44" s="853"/>
      <c r="AF44" s="853"/>
      <c r="AG44" s="853"/>
      <c r="AH44" s="853"/>
      <c r="AI44" s="853"/>
      <c r="AJ44" s="853"/>
      <c r="AK44" s="85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row>
    <row r="45" spans="2:993" x14ac:dyDescent="0.25">
      <c r="B45" s="851" t="s">
        <v>76</v>
      </c>
      <c r="C45" s="852"/>
      <c r="D45" s="852"/>
      <c r="E45" s="852"/>
      <c r="F45" s="852"/>
      <c r="G45" s="852"/>
      <c r="H45" s="852"/>
      <c r="I45" s="852"/>
      <c r="J45" s="852"/>
      <c r="K45" s="852"/>
      <c r="L45" s="852"/>
      <c r="M45" s="852"/>
      <c r="N45" s="852"/>
      <c r="O45" s="852"/>
      <c r="P45" s="852"/>
      <c r="Q45" s="852"/>
      <c r="R45" s="852"/>
      <c r="S45" s="852"/>
      <c r="T45" s="852"/>
      <c r="U45" s="852"/>
      <c r="V45" s="852"/>
      <c r="W45" s="853">
        <v>7500000</v>
      </c>
      <c r="X45" s="853"/>
      <c r="Y45" s="853"/>
      <c r="Z45" s="853"/>
      <c r="AA45" s="853"/>
      <c r="AB45" s="853"/>
      <c r="AC45" s="853"/>
      <c r="AD45" s="853"/>
      <c r="AE45" s="853"/>
      <c r="AF45" s="853"/>
      <c r="AG45" s="853"/>
      <c r="AH45" s="853"/>
      <c r="AI45" s="853"/>
      <c r="AJ45" s="853"/>
      <c r="AK45" s="854"/>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row>
    <row r="46" spans="2:993" x14ac:dyDescent="0.25">
      <c r="B46" s="851" t="s">
        <v>77</v>
      </c>
      <c r="C46" s="852"/>
      <c r="D46" s="852"/>
      <c r="E46" s="852"/>
      <c r="F46" s="852"/>
      <c r="G46" s="852"/>
      <c r="H46" s="852"/>
      <c r="I46" s="852"/>
      <c r="J46" s="852"/>
      <c r="K46" s="852"/>
      <c r="L46" s="852"/>
      <c r="M46" s="852"/>
      <c r="N46" s="852"/>
      <c r="O46" s="852"/>
      <c r="P46" s="852"/>
      <c r="Q46" s="852"/>
      <c r="R46" s="852"/>
      <c r="S46" s="852"/>
      <c r="T46" s="852"/>
      <c r="U46" s="852"/>
      <c r="V46" s="852"/>
      <c r="W46" s="853">
        <v>5000000</v>
      </c>
      <c r="X46" s="853"/>
      <c r="Y46" s="853"/>
      <c r="Z46" s="853"/>
      <c r="AA46" s="853"/>
      <c r="AB46" s="853"/>
      <c r="AC46" s="853"/>
      <c r="AD46" s="853"/>
      <c r="AE46" s="853"/>
      <c r="AF46" s="853"/>
      <c r="AG46" s="853"/>
      <c r="AH46" s="853"/>
      <c r="AI46" s="853"/>
      <c r="AJ46" s="853"/>
      <c r="AK46" s="854"/>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row>
    <row r="47" spans="2:993" x14ac:dyDescent="0.25">
      <c r="B47" s="851" t="s">
        <v>78</v>
      </c>
      <c r="C47" s="852"/>
      <c r="D47" s="852"/>
      <c r="E47" s="852"/>
      <c r="F47" s="852"/>
      <c r="G47" s="852"/>
      <c r="H47" s="852"/>
      <c r="I47" s="852"/>
      <c r="J47" s="852"/>
      <c r="K47" s="852"/>
      <c r="L47" s="852"/>
      <c r="M47" s="852"/>
      <c r="N47" s="852"/>
      <c r="O47" s="852"/>
      <c r="P47" s="852"/>
      <c r="Q47" s="852"/>
      <c r="R47" s="852"/>
      <c r="S47" s="852"/>
      <c r="T47" s="852"/>
      <c r="U47" s="852"/>
      <c r="V47" s="852"/>
      <c r="W47" s="853">
        <v>2500000</v>
      </c>
      <c r="X47" s="853"/>
      <c r="Y47" s="853"/>
      <c r="Z47" s="853"/>
      <c r="AA47" s="853"/>
      <c r="AB47" s="853"/>
      <c r="AC47" s="853"/>
      <c r="AD47" s="853"/>
      <c r="AE47" s="853"/>
      <c r="AF47" s="853"/>
      <c r="AG47" s="853"/>
      <c r="AH47" s="853"/>
      <c r="AI47" s="853"/>
      <c r="AJ47" s="853"/>
      <c r="AK47" s="854"/>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row>
    <row r="48" spans="2:993" x14ac:dyDescent="0.25">
      <c r="B48" s="849"/>
      <c r="C48" s="850"/>
      <c r="D48" s="850"/>
      <c r="E48" s="850"/>
      <c r="F48" s="850"/>
      <c r="G48" s="850"/>
      <c r="H48" s="850"/>
      <c r="I48" s="850"/>
      <c r="J48" s="850"/>
      <c r="K48" s="850"/>
      <c r="L48" s="850"/>
      <c r="M48" s="6"/>
      <c r="N48" s="6"/>
      <c r="O48" s="6"/>
      <c r="P48" s="6"/>
      <c r="Q48" s="6"/>
      <c r="R48" s="6"/>
      <c r="S48" s="6"/>
      <c r="T48" s="6"/>
      <c r="U48" s="6"/>
      <c r="V48" s="6"/>
      <c r="W48" s="6"/>
      <c r="X48" s="6"/>
      <c r="Y48" s="6"/>
      <c r="Z48" s="6"/>
      <c r="AA48" s="6"/>
      <c r="AB48" s="6"/>
      <c r="AC48" s="6"/>
      <c r="AD48" s="6"/>
      <c r="AE48" s="6"/>
      <c r="AF48" s="6"/>
      <c r="AG48" s="6"/>
      <c r="AH48" s="6"/>
      <c r="AI48" s="6"/>
      <c r="AJ48" s="6"/>
      <c r="AK48" s="17"/>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row>
    <row r="49" spans="2:993" x14ac:dyDescent="0.25">
      <c r="B49" s="920" t="s">
        <v>8</v>
      </c>
      <c r="C49" s="483"/>
      <c r="D49" s="483"/>
      <c r="E49" s="483"/>
      <c r="F49" s="483"/>
      <c r="G49" s="483"/>
      <c r="H49" s="483"/>
      <c r="I49" s="483"/>
      <c r="J49" s="483"/>
      <c r="K49" s="483"/>
      <c r="L49" s="483" t="s">
        <v>79</v>
      </c>
      <c r="M49" s="483"/>
      <c r="N49" s="483"/>
      <c r="O49" s="483"/>
      <c r="P49" s="840" t="s">
        <v>80</v>
      </c>
      <c r="Q49" s="483"/>
      <c r="R49" s="483"/>
      <c r="S49" s="483"/>
      <c r="T49" s="483"/>
      <c r="U49" s="483"/>
      <c r="V49" s="483"/>
      <c r="W49" s="840" t="s">
        <v>81</v>
      </c>
      <c r="X49" s="840"/>
      <c r="Y49" s="840"/>
      <c r="Z49" s="840"/>
      <c r="AA49" s="840"/>
      <c r="AB49" s="840"/>
      <c r="AC49" s="840"/>
      <c r="AD49" s="840"/>
      <c r="AE49" s="483" t="s">
        <v>82</v>
      </c>
      <c r="AF49" s="483"/>
      <c r="AG49" s="483"/>
      <c r="AH49" s="483"/>
      <c r="AI49" s="483"/>
      <c r="AJ49" s="483"/>
      <c r="AK49" s="903"/>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row>
    <row r="50" spans="2:993" x14ac:dyDescent="0.25">
      <c r="B50" s="920"/>
      <c r="C50" s="483"/>
      <c r="D50" s="483"/>
      <c r="E50" s="483"/>
      <c r="F50" s="483"/>
      <c r="G50" s="483"/>
      <c r="H50" s="483"/>
      <c r="I50" s="483"/>
      <c r="J50" s="483"/>
      <c r="K50" s="483"/>
      <c r="L50" s="483"/>
      <c r="M50" s="483"/>
      <c r="N50" s="483"/>
      <c r="O50" s="483"/>
      <c r="P50" s="483"/>
      <c r="Q50" s="483"/>
      <c r="R50" s="483"/>
      <c r="S50" s="483"/>
      <c r="T50" s="483"/>
      <c r="U50" s="483"/>
      <c r="V50" s="483"/>
      <c r="W50" s="840"/>
      <c r="X50" s="840"/>
      <c r="Y50" s="840"/>
      <c r="Z50" s="840"/>
      <c r="AA50" s="840"/>
      <c r="AB50" s="840"/>
      <c r="AC50" s="840"/>
      <c r="AD50" s="840"/>
      <c r="AE50" s="904"/>
      <c r="AF50" s="904"/>
      <c r="AG50" s="904"/>
      <c r="AH50" s="904"/>
      <c r="AI50" s="904"/>
      <c r="AJ50" s="904"/>
      <c r="AK50" s="905"/>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row>
    <row r="51" spans="2:993" x14ac:dyDescent="0.25">
      <c r="B51" s="846">
        <f>I10</f>
        <v>0</v>
      </c>
      <c r="C51" s="847"/>
      <c r="D51" s="847"/>
      <c r="E51" s="847"/>
      <c r="F51" s="847"/>
      <c r="G51" s="847"/>
      <c r="H51" s="847"/>
      <c r="I51" s="847"/>
      <c r="J51" s="847"/>
      <c r="K51" s="847"/>
      <c r="L51" s="848">
        <f>'Ficha 1. RESUMEN ERRP'!U11</f>
        <v>0</v>
      </c>
      <c r="M51" s="848"/>
      <c r="N51" s="848"/>
      <c r="O51" s="848"/>
      <c r="P51" s="906">
        <f>AG39</f>
        <v>0</v>
      </c>
      <c r="Q51" s="847"/>
      <c r="R51" s="847"/>
      <c r="S51" s="847"/>
      <c r="T51" s="847"/>
      <c r="U51" s="847"/>
      <c r="V51" s="847"/>
      <c r="W51" s="907">
        <f>IF(L51&gt;=100000,W44,IF(AND(L51&lt;100000,L51&gt;=50000),W45,IF(AND(L51&lt;50000,L51&gt;=10000),W46,IF(L51&lt;10000,W47,""))))</f>
        <v>2500000</v>
      </c>
      <c r="X51" s="907"/>
      <c r="Y51" s="907"/>
      <c r="Z51" s="907"/>
      <c r="AA51" s="907"/>
      <c r="AB51" s="907"/>
      <c r="AC51" s="907"/>
      <c r="AD51" s="908"/>
      <c r="AE51" s="909" t="str">
        <f>IF(P51=0,"",IF(P51&lt;=W51,"CUMPLE","NO CUMPLE"))</f>
        <v/>
      </c>
      <c r="AF51" s="910"/>
      <c r="AG51" s="910"/>
      <c r="AH51" s="910"/>
      <c r="AI51" s="910"/>
      <c r="AJ51" s="910"/>
      <c r="AK51" s="911"/>
      <c r="AL51" s="7"/>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row>
    <row r="52" spans="2:993" x14ac:dyDescent="0.25">
      <c r="B52" s="29"/>
      <c r="C52" s="92"/>
      <c r="D52" s="92"/>
      <c r="E52" s="92"/>
      <c r="F52" s="92"/>
      <c r="G52" s="92"/>
      <c r="H52" s="92"/>
      <c r="I52" s="92"/>
      <c r="J52" s="92"/>
      <c r="K52" s="92"/>
      <c r="L52" s="34"/>
      <c r="M52" s="34"/>
      <c r="N52" s="34"/>
      <c r="O52" s="34"/>
      <c r="P52" s="34"/>
      <c r="Q52" s="34"/>
      <c r="R52" s="34"/>
      <c r="S52" s="34"/>
      <c r="T52" s="34"/>
      <c r="U52" s="34"/>
      <c r="V52" s="34"/>
      <c r="W52" s="34"/>
      <c r="X52" s="29"/>
      <c r="Y52" s="92"/>
      <c r="Z52" s="92"/>
      <c r="AA52" s="92"/>
      <c r="AB52" s="92"/>
      <c r="AC52" s="34"/>
      <c r="AD52" s="34"/>
      <c r="AE52" s="34"/>
      <c r="AF52" s="34"/>
      <c r="AG52" s="34"/>
      <c r="AH52" s="34"/>
      <c r="AI52" s="34"/>
      <c r="AJ52" s="34"/>
      <c r="AK52" s="34"/>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row>
    <row r="53" spans="2:993" ht="24" customHeight="1" x14ac:dyDescent="0.25">
      <c r="B53" s="263" t="s">
        <v>56</v>
      </c>
      <c r="C53" s="264"/>
      <c r="D53" s="265" t="s">
        <v>53</v>
      </c>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s="266"/>
      <c r="AG53" s="266"/>
      <c r="AH53" s="266"/>
      <c r="AI53" s="266"/>
      <c r="AJ53" s="266"/>
      <c r="AK53" s="267"/>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row>
    <row r="54" spans="2:993" ht="17.149999999999999" customHeight="1" x14ac:dyDescent="0.25">
      <c r="B54" s="813" t="s">
        <v>43</v>
      </c>
      <c r="C54" s="814"/>
      <c r="D54" s="814"/>
      <c r="E54" s="814"/>
      <c r="F54" s="814"/>
      <c r="G54" s="814"/>
      <c r="H54" s="814"/>
      <c r="I54" s="814"/>
      <c r="J54" s="814"/>
      <c r="K54" s="814"/>
      <c r="L54" s="814"/>
      <c r="M54" s="814"/>
      <c r="N54" s="814"/>
      <c r="O54" s="814"/>
      <c r="P54" s="814"/>
      <c r="Q54" s="814"/>
      <c r="R54" s="814"/>
      <c r="S54" s="814"/>
      <c r="T54" s="814"/>
      <c r="U54" s="814"/>
      <c r="V54" s="814"/>
      <c r="W54" s="814"/>
      <c r="X54" s="814"/>
      <c r="Y54" s="814"/>
      <c r="Z54" s="791" t="s">
        <v>42</v>
      </c>
      <c r="AA54" s="792"/>
      <c r="AB54" s="792"/>
      <c r="AC54" s="792"/>
      <c r="AD54" s="792"/>
      <c r="AE54" s="792"/>
      <c r="AF54" s="792"/>
      <c r="AG54" s="792"/>
      <c r="AH54" s="793"/>
      <c r="AI54" s="794" t="s">
        <v>44</v>
      </c>
      <c r="AJ54" s="794"/>
      <c r="AK54" s="795"/>
      <c r="AL54" s="7"/>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row>
    <row r="55" spans="2:993" ht="14.15" customHeight="1" x14ac:dyDescent="0.25">
      <c r="B55" s="542" t="s">
        <v>242</v>
      </c>
      <c r="C55" s="915" t="s">
        <v>237</v>
      </c>
      <c r="D55" s="915"/>
      <c r="E55" s="915"/>
      <c r="F55" s="915"/>
      <c r="G55" s="915"/>
      <c r="H55" s="815" t="s">
        <v>41</v>
      </c>
      <c r="I55" s="816" t="s">
        <v>225</v>
      </c>
      <c r="J55" s="816"/>
      <c r="K55" s="816"/>
      <c r="L55" s="816"/>
      <c r="M55" s="869" t="s">
        <v>136</v>
      </c>
      <c r="N55" s="840" t="s">
        <v>26</v>
      </c>
      <c r="O55" s="840"/>
      <c r="P55" s="840"/>
      <c r="Q55" s="840" t="s">
        <v>51</v>
      </c>
      <c r="R55" s="840"/>
      <c r="S55" s="840"/>
      <c r="T55" s="840" t="s">
        <v>40</v>
      </c>
      <c r="U55" s="840"/>
      <c r="V55" s="840"/>
      <c r="W55" s="841" t="s">
        <v>302</v>
      </c>
      <c r="X55" s="841"/>
      <c r="Y55" s="841"/>
      <c r="Z55" s="840" t="s">
        <v>100</v>
      </c>
      <c r="AA55" s="840"/>
      <c r="AB55" s="840"/>
      <c r="AC55" s="840" t="s">
        <v>39</v>
      </c>
      <c r="AD55" s="840"/>
      <c r="AE55" s="840"/>
      <c r="AF55" s="915" t="s">
        <v>303</v>
      </c>
      <c r="AG55" s="915"/>
      <c r="AH55" s="915"/>
      <c r="AI55" s="785" t="s">
        <v>224</v>
      </c>
      <c r="AJ55" s="786"/>
      <c r="AK55" s="787"/>
      <c r="AL55" s="708" t="s">
        <v>149</v>
      </c>
      <c r="AM55" s="709"/>
      <c r="AN55" s="147"/>
      <c r="AO55" s="708" t="s">
        <v>292</v>
      </c>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row>
    <row r="56" spans="2:993" ht="14.15" customHeight="1" x14ac:dyDescent="0.25">
      <c r="B56" s="542"/>
      <c r="C56" s="915"/>
      <c r="D56" s="915"/>
      <c r="E56" s="915"/>
      <c r="F56" s="915"/>
      <c r="G56" s="915"/>
      <c r="H56" s="815"/>
      <c r="I56" s="816"/>
      <c r="J56" s="816"/>
      <c r="K56" s="816"/>
      <c r="L56" s="816"/>
      <c r="M56" s="869"/>
      <c r="N56" s="840"/>
      <c r="O56" s="840"/>
      <c r="P56" s="840"/>
      <c r="Q56" s="840"/>
      <c r="R56" s="840"/>
      <c r="S56" s="840"/>
      <c r="T56" s="840"/>
      <c r="U56" s="840"/>
      <c r="V56" s="840"/>
      <c r="W56" s="841"/>
      <c r="X56" s="841"/>
      <c r="Y56" s="841"/>
      <c r="Z56" s="840"/>
      <c r="AA56" s="840"/>
      <c r="AB56" s="840"/>
      <c r="AC56" s="840"/>
      <c r="AD56" s="840"/>
      <c r="AE56" s="840"/>
      <c r="AF56" s="915"/>
      <c r="AG56" s="915"/>
      <c r="AH56" s="915"/>
      <c r="AI56" s="788"/>
      <c r="AJ56" s="789"/>
      <c r="AK56" s="790"/>
      <c r="AL56" s="709"/>
      <c r="AM56" s="709"/>
      <c r="AN56" s="147"/>
      <c r="AO56" s="709"/>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row>
    <row r="57" spans="2:993" ht="14.15" customHeight="1" x14ac:dyDescent="0.25">
      <c r="B57" s="542"/>
      <c r="C57" s="915"/>
      <c r="D57" s="915"/>
      <c r="E57" s="915"/>
      <c r="F57" s="915"/>
      <c r="G57" s="915"/>
      <c r="H57" s="815"/>
      <c r="I57" s="816"/>
      <c r="J57" s="816"/>
      <c r="K57" s="816"/>
      <c r="L57" s="816"/>
      <c r="M57" s="869"/>
      <c r="N57" s="840"/>
      <c r="O57" s="840"/>
      <c r="P57" s="840"/>
      <c r="Q57" s="840"/>
      <c r="R57" s="840"/>
      <c r="S57" s="840"/>
      <c r="T57" s="840"/>
      <c r="U57" s="840"/>
      <c r="V57" s="840"/>
      <c r="W57" s="841"/>
      <c r="X57" s="841"/>
      <c r="Y57" s="841"/>
      <c r="Z57" s="840"/>
      <c r="AA57" s="840"/>
      <c r="AB57" s="840"/>
      <c r="AC57" s="840"/>
      <c r="AD57" s="840"/>
      <c r="AE57" s="840"/>
      <c r="AF57" s="915"/>
      <c r="AG57" s="915"/>
      <c r="AH57" s="915"/>
      <c r="AI57" s="788"/>
      <c r="AJ57" s="789"/>
      <c r="AK57" s="790"/>
      <c r="AL57" s="709"/>
      <c r="AM57" s="709"/>
      <c r="AN57" s="147"/>
      <c r="AO57" s="709"/>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row>
    <row r="58" spans="2:993" ht="14.15" customHeight="1" x14ac:dyDescent="0.25">
      <c r="B58" s="542"/>
      <c r="C58" s="915"/>
      <c r="D58" s="915"/>
      <c r="E58" s="915"/>
      <c r="F58" s="915"/>
      <c r="G58" s="915"/>
      <c r="H58" s="815"/>
      <c r="I58" s="816"/>
      <c r="J58" s="816"/>
      <c r="K58" s="816"/>
      <c r="L58" s="816"/>
      <c r="M58" s="869"/>
      <c r="N58" s="840"/>
      <c r="O58" s="840"/>
      <c r="P58" s="840"/>
      <c r="Q58" s="840"/>
      <c r="R58" s="840"/>
      <c r="S58" s="840"/>
      <c r="T58" s="840"/>
      <c r="U58" s="840"/>
      <c r="V58" s="840"/>
      <c r="W58" s="841"/>
      <c r="X58" s="841"/>
      <c r="Y58" s="841"/>
      <c r="Z58" s="840"/>
      <c r="AA58" s="840"/>
      <c r="AB58" s="840"/>
      <c r="AC58" s="840"/>
      <c r="AD58" s="840"/>
      <c r="AE58" s="840"/>
      <c r="AF58" s="915"/>
      <c r="AG58" s="915"/>
      <c r="AH58" s="915"/>
      <c r="AI58" s="788"/>
      <c r="AJ58" s="789"/>
      <c r="AK58" s="790"/>
      <c r="AL58" s="710"/>
      <c r="AM58" s="710"/>
      <c r="AN58" s="147"/>
      <c r="AO58" s="710"/>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row>
    <row r="59" spans="2:993" ht="14.15" customHeight="1" x14ac:dyDescent="0.25">
      <c r="B59" s="59">
        <v>1</v>
      </c>
      <c r="C59" s="862" t="str">
        <f>IF('Ficha 2. DATOS ACTUACIONES RHB'!E64="","",'Ficha 2. DATOS ACTUACIONES RHB'!E64)</f>
        <v/>
      </c>
      <c r="D59" s="862"/>
      <c r="E59" s="862"/>
      <c r="F59" s="862"/>
      <c r="G59" s="862"/>
      <c r="H59" s="193">
        <f>'Ficha 2. DATOS ACTUACIONES RHB'!AD64</f>
        <v>0</v>
      </c>
      <c r="I59" s="508">
        <f>IF('Ficha 2. DATOS ACTUACIONES RHB'!$AL$57="SI",'Ficha 2. DATOS ACTUACIONES RHB'!AJ64,'Ficha 2. DATOS ACTUACIONES RHB'!AF64)</f>
        <v>0</v>
      </c>
      <c r="J59" s="508"/>
      <c r="K59" s="508"/>
      <c r="L59" s="508"/>
      <c r="M59" s="208">
        <f>IF('Ficha 2. DATOS ACTUACIONES RHB'!R64="",0,'Ficha 2. DATOS ACTUACIONES RHB'!R64)</f>
        <v>0</v>
      </c>
      <c r="N59" s="796">
        <f>IF('Ficha 2. DATOS ACTUACIONES RHB'!Y64="",0,'Ficha 2. DATOS ACTUACIONES RHB'!Y64)</f>
        <v>0</v>
      </c>
      <c r="O59" s="797"/>
      <c r="P59" s="797"/>
      <c r="Q59" s="508" t="str">
        <f t="shared" ref="Q59:Q65" si="4">IF($H59="R1",$M$16*I59,IF($H59="R2",$M$17*I59,IF($H59="R3",$M$18*I59,"")))</f>
        <v/>
      </c>
      <c r="R59" s="508"/>
      <c r="S59" s="508"/>
      <c r="T59" s="508" t="str">
        <f t="shared" ref="T59:T138" si="5">IF($H59="R1",($S$16*M59)+(N59*$Z$16),IF($H59="R2",($S$17*M59)+($Z$17*N59),IF($H59="R3",($S$18*M59)+($Z$18*N59),"")))</f>
        <v/>
      </c>
      <c r="U59" s="508"/>
      <c r="V59" s="508"/>
      <c r="W59" s="706" t="str">
        <f t="shared" ref="W59:W64" si="6">IF(MIN(Q59,T59)=0,"",MIN(Q59,T59))</f>
        <v/>
      </c>
      <c r="X59" s="707"/>
      <c r="Y59" s="707"/>
      <c r="Z59" s="811" t="str">
        <f t="shared" ref="Z59:Z64" si="7">IF(I59=0,"",$H$26*I59)</f>
        <v/>
      </c>
      <c r="AA59" s="797"/>
      <c r="AB59" s="797"/>
      <c r="AC59" s="811">
        <f t="shared" ref="AC59:AC64" si="8">IF(M59="","",($R$26*M59)+($AB$26*N59))</f>
        <v>0</v>
      </c>
      <c r="AD59" s="797"/>
      <c r="AE59" s="797"/>
      <c r="AF59" s="706" t="str">
        <f t="shared" ref="AF59:AF64" si="9">IF(MIN(Z59,AC59)=0,"",MIN(Z59,AC59))</f>
        <v/>
      </c>
      <c r="AG59" s="707"/>
      <c r="AH59" s="707"/>
      <c r="AI59" s="706" t="str">
        <f>IF(I59=0,"",$I$28*I59)</f>
        <v/>
      </c>
      <c r="AJ59" s="707"/>
      <c r="AK59" s="812"/>
      <c r="AL59" s="705" t="str">
        <f t="shared" ref="AL59:AL90" si="10">IFERROR(I59-W59-AF59-AI59-VLOOKUP(B59,$B$146:$AK$225,32,0),"")</f>
        <v/>
      </c>
      <c r="AM59" s="705"/>
      <c r="AN59" s="151"/>
      <c r="AO59" s="206" t="str">
        <f>IF($H59="R1",($S$16*M59),IF($H59="R2",($S$17*M59),IF($H59="R3",($S$18*M59),"")))</f>
        <v/>
      </c>
      <c r="AP59" s="203"/>
      <c r="AQ59" s="203"/>
      <c r="AR59" s="203"/>
      <c r="AS59" s="203"/>
      <c r="AT59" s="203"/>
      <c r="AU59" s="203"/>
      <c r="AV59" s="203"/>
      <c r="AW59" s="203"/>
      <c r="AX59" s="203"/>
      <c r="AY59" s="203"/>
      <c r="AZ59" s="203"/>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row>
    <row r="60" spans="2:993" ht="14.15" customHeight="1" x14ac:dyDescent="0.25">
      <c r="B60" s="59">
        <v>2</v>
      </c>
      <c r="C60" s="862" t="str">
        <f>IF('Ficha 2. DATOS ACTUACIONES RHB'!E65="","",'Ficha 2. DATOS ACTUACIONES RHB'!E65)</f>
        <v/>
      </c>
      <c r="D60" s="862"/>
      <c r="E60" s="862"/>
      <c r="F60" s="862"/>
      <c r="G60" s="862"/>
      <c r="H60" s="193">
        <f>'Ficha 2. DATOS ACTUACIONES RHB'!AD65</f>
        <v>0</v>
      </c>
      <c r="I60" s="508">
        <f>IF('Ficha 2. DATOS ACTUACIONES RHB'!$AL$57="SI",'Ficha 2. DATOS ACTUACIONES RHB'!AJ65,'Ficha 2. DATOS ACTUACIONES RHB'!AF65)</f>
        <v>0</v>
      </c>
      <c r="J60" s="508"/>
      <c r="K60" s="508"/>
      <c r="L60" s="508"/>
      <c r="M60" s="208">
        <f>IF('Ficha 2. DATOS ACTUACIONES RHB'!R65="",0,'Ficha 2. DATOS ACTUACIONES RHB'!R65)</f>
        <v>0</v>
      </c>
      <c r="N60" s="796">
        <f>IF('Ficha 2. DATOS ACTUACIONES RHB'!Y65="",0,'Ficha 2. DATOS ACTUACIONES RHB'!Y65)</f>
        <v>0</v>
      </c>
      <c r="O60" s="797"/>
      <c r="P60" s="797"/>
      <c r="Q60" s="508" t="str">
        <f t="shared" si="4"/>
        <v/>
      </c>
      <c r="R60" s="508"/>
      <c r="S60" s="508"/>
      <c r="T60" s="508" t="str">
        <f t="shared" si="5"/>
        <v/>
      </c>
      <c r="U60" s="508"/>
      <c r="V60" s="508"/>
      <c r="W60" s="706" t="str">
        <f t="shared" si="6"/>
        <v/>
      </c>
      <c r="X60" s="707"/>
      <c r="Y60" s="707"/>
      <c r="Z60" s="811" t="str">
        <f t="shared" si="7"/>
        <v/>
      </c>
      <c r="AA60" s="797"/>
      <c r="AB60" s="797"/>
      <c r="AC60" s="811">
        <f t="shared" si="8"/>
        <v>0</v>
      </c>
      <c r="AD60" s="797"/>
      <c r="AE60" s="797"/>
      <c r="AF60" s="706" t="str">
        <f t="shared" si="9"/>
        <v/>
      </c>
      <c r="AG60" s="707"/>
      <c r="AH60" s="707"/>
      <c r="AI60" s="706" t="str">
        <f t="shared" ref="AI60:AI64" si="11">IF(I60=0,"",$I$28*I60)</f>
        <v/>
      </c>
      <c r="AJ60" s="707"/>
      <c r="AK60" s="812"/>
      <c r="AL60" s="705" t="str">
        <f t="shared" si="10"/>
        <v/>
      </c>
      <c r="AM60" s="705"/>
      <c r="AN60" s="151"/>
      <c r="AO60" s="206" t="str">
        <f t="shared" ref="AO60:AO138" si="12">IF($H60="R1",($S$16*M60),IF($H60="R2",($S$17*M60),IF($H60="R3",($S$18*M60),"")))</f>
        <v/>
      </c>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row>
    <row r="61" spans="2:993" ht="14.15" customHeight="1" x14ac:dyDescent="0.25">
      <c r="B61" s="59">
        <v>3</v>
      </c>
      <c r="C61" s="862" t="str">
        <f>IF('Ficha 2. DATOS ACTUACIONES RHB'!E66="","",'Ficha 2. DATOS ACTUACIONES RHB'!E66)</f>
        <v/>
      </c>
      <c r="D61" s="862"/>
      <c r="E61" s="862"/>
      <c r="F61" s="862"/>
      <c r="G61" s="862"/>
      <c r="H61" s="193">
        <f>'Ficha 2. DATOS ACTUACIONES RHB'!AD66</f>
        <v>0</v>
      </c>
      <c r="I61" s="508">
        <f>IF('Ficha 2. DATOS ACTUACIONES RHB'!$AL$57="SI",'Ficha 2. DATOS ACTUACIONES RHB'!AJ66,'Ficha 2. DATOS ACTUACIONES RHB'!AF66)</f>
        <v>0</v>
      </c>
      <c r="J61" s="508"/>
      <c r="K61" s="508"/>
      <c r="L61" s="508"/>
      <c r="M61" s="208">
        <f>IF('Ficha 2. DATOS ACTUACIONES RHB'!R66="",0,'Ficha 2. DATOS ACTUACIONES RHB'!R66)</f>
        <v>0</v>
      </c>
      <c r="N61" s="796">
        <f>IF('Ficha 2. DATOS ACTUACIONES RHB'!Y66="",0,'Ficha 2. DATOS ACTUACIONES RHB'!Y66)</f>
        <v>0</v>
      </c>
      <c r="O61" s="797"/>
      <c r="P61" s="797"/>
      <c r="Q61" s="508" t="str">
        <f t="shared" si="4"/>
        <v/>
      </c>
      <c r="R61" s="508"/>
      <c r="S61" s="508"/>
      <c r="T61" s="508" t="str">
        <f t="shared" si="5"/>
        <v/>
      </c>
      <c r="U61" s="508"/>
      <c r="V61" s="508"/>
      <c r="W61" s="706" t="str">
        <f t="shared" si="6"/>
        <v/>
      </c>
      <c r="X61" s="707"/>
      <c r="Y61" s="707"/>
      <c r="Z61" s="811" t="str">
        <f t="shared" si="7"/>
        <v/>
      </c>
      <c r="AA61" s="797"/>
      <c r="AB61" s="797"/>
      <c r="AC61" s="811">
        <f t="shared" si="8"/>
        <v>0</v>
      </c>
      <c r="AD61" s="797"/>
      <c r="AE61" s="797"/>
      <c r="AF61" s="706" t="str">
        <f t="shared" si="9"/>
        <v/>
      </c>
      <c r="AG61" s="707"/>
      <c r="AH61" s="707"/>
      <c r="AI61" s="706" t="str">
        <f t="shared" si="11"/>
        <v/>
      </c>
      <c r="AJ61" s="707"/>
      <c r="AK61" s="812"/>
      <c r="AL61" s="705" t="str">
        <f t="shared" si="10"/>
        <v/>
      </c>
      <c r="AM61" s="705"/>
      <c r="AN61" s="151"/>
      <c r="AO61" s="206" t="str">
        <f t="shared" si="12"/>
        <v/>
      </c>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row>
    <row r="62" spans="2:993" ht="14.15" customHeight="1" x14ac:dyDescent="0.25">
      <c r="B62" s="59">
        <v>4</v>
      </c>
      <c r="C62" s="862" t="str">
        <f>IF('Ficha 2. DATOS ACTUACIONES RHB'!E67="","",'Ficha 2. DATOS ACTUACIONES RHB'!E67)</f>
        <v/>
      </c>
      <c r="D62" s="862"/>
      <c r="E62" s="862"/>
      <c r="F62" s="862"/>
      <c r="G62" s="862"/>
      <c r="H62" s="193">
        <f>'Ficha 2. DATOS ACTUACIONES RHB'!AD67</f>
        <v>0</v>
      </c>
      <c r="I62" s="508">
        <f>IF('Ficha 2. DATOS ACTUACIONES RHB'!$AL$57="SI",'Ficha 2. DATOS ACTUACIONES RHB'!AJ67,'Ficha 2. DATOS ACTUACIONES RHB'!AF67)</f>
        <v>0</v>
      </c>
      <c r="J62" s="508"/>
      <c r="K62" s="508"/>
      <c r="L62" s="508"/>
      <c r="M62" s="208">
        <f>IF('Ficha 2. DATOS ACTUACIONES RHB'!R67="",0,'Ficha 2. DATOS ACTUACIONES RHB'!R67)</f>
        <v>0</v>
      </c>
      <c r="N62" s="796">
        <f>IF('Ficha 2. DATOS ACTUACIONES RHB'!Y67="",0,'Ficha 2. DATOS ACTUACIONES RHB'!Y67)</f>
        <v>0</v>
      </c>
      <c r="O62" s="797"/>
      <c r="P62" s="797"/>
      <c r="Q62" s="508" t="str">
        <f t="shared" si="4"/>
        <v/>
      </c>
      <c r="R62" s="508"/>
      <c r="S62" s="508"/>
      <c r="T62" s="508" t="str">
        <f t="shared" si="5"/>
        <v/>
      </c>
      <c r="U62" s="508"/>
      <c r="V62" s="508"/>
      <c r="W62" s="706" t="str">
        <f t="shared" si="6"/>
        <v/>
      </c>
      <c r="X62" s="707"/>
      <c r="Y62" s="707"/>
      <c r="Z62" s="811" t="str">
        <f t="shared" si="7"/>
        <v/>
      </c>
      <c r="AA62" s="797"/>
      <c r="AB62" s="797"/>
      <c r="AC62" s="811">
        <f t="shared" si="8"/>
        <v>0</v>
      </c>
      <c r="AD62" s="797"/>
      <c r="AE62" s="797"/>
      <c r="AF62" s="706" t="str">
        <f t="shared" si="9"/>
        <v/>
      </c>
      <c r="AG62" s="707"/>
      <c r="AH62" s="707"/>
      <c r="AI62" s="706" t="str">
        <f t="shared" si="11"/>
        <v/>
      </c>
      <c r="AJ62" s="707"/>
      <c r="AK62" s="812"/>
      <c r="AL62" s="705" t="str">
        <f t="shared" si="10"/>
        <v/>
      </c>
      <c r="AM62" s="705"/>
      <c r="AN62" s="151"/>
      <c r="AO62" s="206" t="str">
        <f t="shared" si="12"/>
        <v/>
      </c>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row>
    <row r="63" spans="2:993" ht="14.15" customHeight="1" x14ac:dyDescent="0.25">
      <c r="B63" s="59">
        <v>5</v>
      </c>
      <c r="C63" s="862" t="str">
        <f>IF('Ficha 2. DATOS ACTUACIONES RHB'!E68="","",'Ficha 2. DATOS ACTUACIONES RHB'!E68)</f>
        <v/>
      </c>
      <c r="D63" s="862"/>
      <c r="E63" s="862"/>
      <c r="F63" s="862"/>
      <c r="G63" s="862"/>
      <c r="H63" s="193">
        <f>'Ficha 2. DATOS ACTUACIONES RHB'!AD68</f>
        <v>0</v>
      </c>
      <c r="I63" s="508">
        <f>IF('Ficha 2. DATOS ACTUACIONES RHB'!$AL$57="SI",'Ficha 2. DATOS ACTUACIONES RHB'!AJ68,'Ficha 2. DATOS ACTUACIONES RHB'!AF68)</f>
        <v>0</v>
      </c>
      <c r="J63" s="508"/>
      <c r="K63" s="508"/>
      <c r="L63" s="508"/>
      <c r="M63" s="208">
        <f>IF('Ficha 2. DATOS ACTUACIONES RHB'!R68="",0,'Ficha 2. DATOS ACTUACIONES RHB'!R68)</f>
        <v>0</v>
      </c>
      <c r="N63" s="796">
        <f>IF('Ficha 2. DATOS ACTUACIONES RHB'!Y68="",0,'Ficha 2. DATOS ACTUACIONES RHB'!Y68)</f>
        <v>0</v>
      </c>
      <c r="O63" s="797"/>
      <c r="P63" s="797"/>
      <c r="Q63" s="508" t="str">
        <f t="shared" si="4"/>
        <v/>
      </c>
      <c r="R63" s="508"/>
      <c r="S63" s="508"/>
      <c r="T63" s="508" t="str">
        <f t="shared" si="5"/>
        <v/>
      </c>
      <c r="U63" s="508"/>
      <c r="V63" s="508"/>
      <c r="W63" s="706" t="str">
        <f t="shared" si="6"/>
        <v/>
      </c>
      <c r="X63" s="707"/>
      <c r="Y63" s="707"/>
      <c r="Z63" s="811" t="str">
        <f t="shared" si="7"/>
        <v/>
      </c>
      <c r="AA63" s="797"/>
      <c r="AB63" s="797"/>
      <c r="AC63" s="811">
        <f t="shared" si="8"/>
        <v>0</v>
      </c>
      <c r="AD63" s="797"/>
      <c r="AE63" s="797"/>
      <c r="AF63" s="706" t="str">
        <f t="shared" si="9"/>
        <v/>
      </c>
      <c r="AG63" s="707"/>
      <c r="AH63" s="707"/>
      <c r="AI63" s="706" t="str">
        <f t="shared" si="11"/>
        <v/>
      </c>
      <c r="AJ63" s="707"/>
      <c r="AK63" s="812"/>
      <c r="AL63" s="705" t="str">
        <f t="shared" si="10"/>
        <v/>
      </c>
      <c r="AM63" s="705"/>
      <c r="AN63" s="151"/>
      <c r="AO63" s="206" t="str">
        <f t="shared" si="12"/>
        <v/>
      </c>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row>
    <row r="64" spans="2:993" ht="14.15" customHeight="1" x14ac:dyDescent="0.25">
      <c r="B64" s="59">
        <v>6</v>
      </c>
      <c r="C64" s="862" t="str">
        <f>IF('Ficha 2. DATOS ACTUACIONES RHB'!E69="","",'Ficha 2. DATOS ACTUACIONES RHB'!E69)</f>
        <v/>
      </c>
      <c r="D64" s="862"/>
      <c r="E64" s="862"/>
      <c r="F64" s="862"/>
      <c r="G64" s="862"/>
      <c r="H64" s="193">
        <f>'Ficha 2. DATOS ACTUACIONES RHB'!AD69</f>
        <v>0</v>
      </c>
      <c r="I64" s="508">
        <f>IF('Ficha 2. DATOS ACTUACIONES RHB'!$AL$57="SI",'Ficha 2. DATOS ACTUACIONES RHB'!AJ69,'Ficha 2. DATOS ACTUACIONES RHB'!AF69)</f>
        <v>0</v>
      </c>
      <c r="J64" s="508"/>
      <c r="K64" s="508"/>
      <c r="L64" s="508"/>
      <c r="M64" s="208">
        <f>IF('Ficha 2. DATOS ACTUACIONES RHB'!R69="",0,'Ficha 2. DATOS ACTUACIONES RHB'!R69)</f>
        <v>0</v>
      </c>
      <c r="N64" s="796">
        <f>IF('Ficha 2. DATOS ACTUACIONES RHB'!Y69="",0,'Ficha 2. DATOS ACTUACIONES RHB'!Y69)</f>
        <v>0</v>
      </c>
      <c r="O64" s="797"/>
      <c r="P64" s="797"/>
      <c r="Q64" s="508" t="str">
        <f t="shared" si="4"/>
        <v/>
      </c>
      <c r="R64" s="508"/>
      <c r="S64" s="508"/>
      <c r="T64" s="508" t="str">
        <f t="shared" si="5"/>
        <v/>
      </c>
      <c r="U64" s="508"/>
      <c r="V64" s="508"/>
      <c r="W64" s="706" t="str">
        <f t="shared" si="6"/>
        <v/>
      </c>
      <c r="X64" s="707"/>
      <c r="Y64" s="707"/>
      <c r="Z64" s="811" t="str">
        <f t="shared" si="7"/>
        <v/>
      </c>
      <c r="AA64" s="797"/>
      <c r="AB64" s="797"/>
      <c r="AC64" s="811">
        <f t="shared" si="8"/>
        <v>0</v>
      </c>
      <c r="AD64" s="797"/>
      <c r="AE64" s="797"/>
      <c r="AF64" s="706" t="str">
        <f t="shared" si="9"/>
        <v/>
      </c>
      <c r="AG64" s="707"/>
      <c r="AH64" s="707"/>
      <c r="AI64" s="706" t="str">
        <f t="shared" si="11"/>
        <v/>
      </c>
      <c r="AJ64" s="707"/>
      <c r="AK64" s="812"/>
      <c r="AL64" s="705" t="str">
        <f t="shared" si="10"/>
        <v/>
      </c>
      <c r="AM64" s="705"/>
      <c r="AN64" s="151"/>
      <c r="AO64" s="206" t="str">
        <f t="shared" si="12"/>
        <v/>
      </c>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row>
    <row r="65" spans="2:993" ht="14.15" customHeight="1" x14ac:dyDescent="0.25">
      <c r="B65" s="59">
        <v>7</v>
      </c>
      <c r="C65" s="862" t="str">
        <f>IF('Ficha 2. DATOS ACTUACIONES RHB'!E70="","",'Ficha 2. DATOS ACTUACIONES RHB'!E70)</f>
        <v/>
      </c>
      <c r="D65" s="862"/>
      <c r="E65" s="862"/>
      <c r="F65" s="862"/>
      <c r="G65" s="862"/>
      <c r="H65" s="193">
        <f>'Ficha 2. DATOS ACTUACIONES RHB'!AD70</f>
        <v>0</v>
      </c>
      <c r="I65" s="508">
        <f>IF('Ficha 2. DATOS ACTUACIONES RHB'!$AL$57="SI",'Ficha 2. DATOS ACTUACIONES RHB'!AJ70,'Ficha 2. DATOS ACTUACIONES RHB'!AF70)</f>
        <v>0</v>
      </c>
      <c r="J65" s="508"/>
      <c r="K65" s="508"/>
      <c r="L65" s="508"/>
      <c r="M65" s="208">
        <f>IF('Ficha 2. DATOS ACTUACIONES RHB'!R70="",0,'Ficha 2. DATOS ACTUACIONES RHB'!R70)</f>
        <v>0</v>
      </c>
      <c r="N65" s="796">
        <f>IF('Ficha 2. DATOS ACTUACIONES RHB'!Y70="",0,'Ficha 2. DATOS ACTUACIONES RHB'!Y70)</f>
        <v>0</v>
      </c>
      <c r="O65" s="797"/>
      <c r="P65" s="797"/>
      <c r="Q65" s="508" t="str">
        <f t="shared" si="4"/>
        <v/>
      </c>
      <c r="R65" s="508"/>
      <c r="S65" s="508"/>
      <c r="T65" s="508" t="str">
        <f t="shared" si="5"/>
        <v/>
      </c>
      <c r="U65" s="508"/>
      <c r="V65" s="508"/>
      <c r="W65" s="706" t="str">
        <f>IF(MIN(Q65,T65)=0,"",MIN(Q65,T65))</f>
        <v/>
      </c>
      <c r="X65" s="707"/>
      <c r="Y65" s="707"/>
      <c r="Z65" s="811" t="str">
        <f t="shared" ref="Z65:Z138" si="13">IF(I65=0,"",$H$26*I65)</f>
        <v/>
      </c>
      <c r="AA65" s="797"/>
      <c r="AB65" s="797"/>
      <c r="AC65" s="811">
        <f t="shared" ref="AC65:AC138" si="14">IF(M65="","",($R$26*M65)+($AB$26*N65))</f>
        <v>0</v>
      </c>
      <c r="AD65" s="797"/>
      <c r="AE65" s="797"/>
      <c r="AF65" s="706" t="str">
        <f>IF(MIN(Z65,AC65)=0,"",MIN(Z65,AC65))</f>
        <v/>
      </c>
      <c r="AG65" s="707"/>
      <c r="AH65" s="707"/>
      <c r="AI65" s="706" t="str">
        <f>IF(I65=0,"",$I$28*I65)</f>
        <v/>
      </c>
      <c r="AJ65" s="707"/>
      <c r="AK65" s="812"/>
      <c r="AL65" s="705" t="str">
        <f t="shared" si="10"/>
        <v/>
      </c>
      <c r="AM65" s="705"/>
      <c r="AN65" s="151"/>
      <c r="AO65" s="206" t="str">
        <f t="shared" si="12"/>
        <v/>
      </c>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row>
    <row r="66" spans="2:993" ht="14.15" customHeight="1" x14ac:dyDescent="0.25">
      <c r="B66" s="59">
        <v>8</v>
      </c>
      <c r="C66" s="862" t="str">
        <f>IF('Ficha 2. DATOS ACTUACIONES RHB'!E71="","",'Ficha 2. DATOS ACTUACIONES RHB'!E71)</f>
        <v/>
      </c>
      <c r="D66" s="862"/>
      <c r="E66" s="862"/>
      <c r="F66" s="862"/>
      <c r="G66" s="862"/>
      <c r="H66" s="193">
        <f>'Ficha 2. DATOS ACTUACIONES RHB'!AD71</f>
        <v>0</v>
      </c>
      <c r="I66" s="508">
        <f>IF('Ficha 2. DATOS ACTUACIONES RHB'!$AL$57="SI",'Ficha 2. DATOS ACTUACIONES RHB'!AJ71,'Ficha 2. DATOS ACTUACIONES RHB'!AF71)</f>
        <v>0</v>
      </c>
      <c r="J66" s="508"/>
      <c r="K66" s="508"/>
      <c r="L66" s="508"/>
      <c r="M66" s="208">
        <f>IF('Ficha 2. DATOS ACTUACIONES RHB'!R71="",0,'Ficha 2. DATOS ACTUACIONES RHB'!R71)</f>
        <v>0</v>
      </c>
      <c r="N66" s="796">
        <f>IF('Ficha 2. DATOS ACTUACIONES RHB'!Y71="",0,'Ficha 2. DATOS ACTUACIONES RHB'!Y71)</f>
        <v>0</v>
      </c>
      <c r="O66" s="797"/>
      <c r="P66" s="797"/>
      <c r="Q66" s="508" t="str">
        <f t="shared" ref="Q66:Q138" si="15">IF($H66="R1",$M$16*I66,IF($H66="R2",$M$17*I66,IF($H66="R3",$M$18*I66,"")))</f>
        <v/>
      </c>
      <c r="R66" s="508"/>
      <c r="S66" s="508"/>
      <c r="T66" s="508" t="str">
        <f t="shared" si="5"/>
        <v/>
      </c>
      <c r="U66" s="508"/>
      <c r="V66" s="508"/>
      <c r="W66" s="706" t="str">
        <f t="shared" ref="W66:W138" si="16">IF(MIN(Q66,T66)=0,"",MIN(Q66,T66))</f>
        <v/>
      </c>
      <c r="X66" s="707"/>
      <c r="Y66" s="707"/>
      <c r="Z66" s="811" t="str">
        <f t="shared" si="13"/>
        <v/>
      </c>
      <c r="AA66" s="797"/>
      <c r="AB66" s="797"/>
      <c r="AC66" s="811">
        <f t="shared" si="14"/>
        <v>0</v>
      </c>
      <c r="AD66" s="797"/>
      <c r="AE66" s="797"/>
      <c r="AF66" s="706" t="str">
        <f t="shared" ref="AF66:AF138" si="17">IF(MIN(Z66,AC66)=0,"",MIN(Z66,AC66))</f>
        <v/>
      </c>
      <c r="AG66" s="707"/>
      <c r="AH66" s="707"/>
      <c r="AI66" s="706" t="str">
        <f t="shared" ref="AI66:AI138" si="18">IF(I66=0,"",$I$28*I66)</f>
        <v/>
      </c>
      <c r="AJ66" s="707"/>
      <c r="AK66" s="812"/>
      <c r="AL66" s="705" t="str">
        <f t="shared" si="10"/>
        <v/>
      </c>
      <c r="AM66" s="705"/>
      <c r="AN66" s="151"/>
      <c r="AO66" s="206" t="str">
        <f t="shared" si="12"/>
        <v/>
      </c>
      <c r="AP66"/>
      <c r="AQ66"/>
      <c r="AR66"/>
      <c r="AS66"/>
      <c r="AT66"/>
      <c r="AU66"/>
      <c r="AV66"/>
      <c r="AW66"/>
      <c r="AX66"/>
      <c r="AY66"/>
      <c r="AZ66"/>
      <c r="BA66"/>
      <c r="BB66"/>
      <c r="BC66" s="209"/>
      <c r="BD66" s="46"/>
      <c r="BE66" s="46"/>
      <c r="BF66" s="67"/>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row>
    <row r="67" spans="2:993" ht="14.15" customHeight="1" x14ac:dyDescent="0.25">
      <c r="B67" s="59">
        <v>9</v>
      </c>
      <c r="C67" s="862" t="str">
        <f>IF('Ficha 2. DATOS ACTUACIONES RHB'!E72="","",'Ficha 2. DATOS ACTUACIONES RHB'!E72)</f>
        <v/>
      </c>
      <c r="D67" s="862"/>
      <c r="E67" s="862"/>
      <c r="F67" s="862"/>
      <c r="G67" s="862"/>
      <c r="H67" s="193">
        <f>'Ficha 2. DATOS ACTUACIONES RHB'!AD72</f>
        <v>0</v>
      </c>
      <c r="I67" s="508">
        <f>IF('Ficha 2. DATOS ACTUACIONES RHB'!$AL$57="SI",'Ficha 2. DATOS ACTUACIONES RHB'!AJ72,'Ficha 2. DATOS ACTUACIONES RHB'!AF72)</f>
        <v>0</v>
      </c>
      <c r="J67" s="508"/>
      <c r="K67" s="508"/>
      <c r="L67" s="508"/>
      <c r="M67" s="208">
        <f>IF('Ficha 2. DATOS ACTUACIONES RHB'!R72="",0,'Ficha 2. DATOS ACTUACIONES RHB'!R72)</f>
        <v>0</v>
      </c>
      <c r="N67" s="796">
        <f>IF('Ficha 2. DATOS ACTUACIONES RHB'!Y72="",0,'Ficha 2. DATOS ACTUACIONES RHB'!Y72)</f>
        <v>0</v>
      </c>
      <c r="O67" s="797"/>
      <c r="P67" s="797"/>
      <c r="Q67" s="508" t="str">
        <f t="shared" si="15"/>
        <v/>
      </c>
      <c r="R67" s="508"/>
      <c r="S67" s="508"/>
      <c r="T67" s="508" t="str">
        <f t="shared" si="5"/>
        <v/>
      </c>
      <c r="U67" s="508"/>
      <c r="V67" s="508"/>
      <c r="W67" s="706" t="str">
        <f t="shared" si="16"/>
        <v/>
      </c>
      <c r="X67" s="707"/>
      <c r="Y67" s="707"/>
      <c r="Z67" s="811" t="str">
        <f t="shared" si="13"/>
        <v/>
      </c>
      <c r="AA67" s="797"/>
      <c r="AB67" s="797"/>
      <c r="AC67" s="811">
        <f t="shared" si="14"/>
        <v>0</v>
      </c>
      <c r="AD67" s="797"/>
      <c r="AE67" s="797"/>
      <c r="AF67" s="706" t="str">
        <f t="shared" si="17"/>
        <v/>
      </c>
      <c r="AG67" s="707"/>
      <c r="AH67" s="707"/>
      <c r="AI67" s="706" t="str">
        <f t="shared" si="18"/>
        <v/>
      </c>
      <c r="AJ67" s="707"/>
      <c r="AK67" s="812"/>
      <c r="AL67" s="705" t="str">
        <f t="shared" si="10"/>
        <v/>
      </c>
      <c r="AM67" s="705"/>
      <c r="AN67" s="151"/>
      <c r="AO67" s="206" t="str">
        <f t="shared" si="12"/>
        <v/>
      </c>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row>
    <row r="68" spans="2:993" ht="14.15" customHeight="1" x14ac:dyDescent="0.25">
      <c r="B68" s="59">
        <v>10</v>
      </c>
      <c r="C68" s="862" t="str">
        <f>IF('Ficha 2. DATOS ACTUACIONES RHB'!E73="","",'Ficha 2. DATOS ACTUACIONES RHB'!E73)</f>
        <v/>
      </c>
      <c r="D68" s="862"/>
      <c r="E68" s="862"/>
      <c r="F68" s="862"/>
      <c r="G68" s="862"/>
      <c r="H68" s="193">
        <f>'Ficha 2. DATOS ACTUACIONES RHB'!AD73</f>
        <v>0</v>
      </c>
      <c r="I68" s="508">
        <f>IF('Ficha 2. DATOS ACTUACIONES RHB'!$AL$57="SI",'Ficha 2. DATOS ACTUACIONES RHB'!AJ73,'Ficha 2. DATOS ACTUACIONES RHB'!AF73)</f>
        <v>0</v>
      </c>
      <c r="J68" s="508"/>
      <c r="K68" s="508"/>
      <c r="L68" s="508"/>
      <c r="M68" s="208">
        <f>IF('Ficha 2. DATOS ACTUACIONES RHB'!R73="",0,'Ficha 2. DATOS ACTUACIONES RHB'!R73)</f>
        <v>0</v>
      </c>
      <c r="N68" s="796">
        <f>IF('Ficha 2. DATOS ACTUACIONES RHB'!Y73="",0,'Ficha 2. DATOS ACTUACIONES RHB'!Y73)</f>
        <v>0</v>
      </c>
      <c r="O68" s="797"/>
      <c r="P68" s="797"/>
      <c r="Q68" s="508" t="str">
        <f t="shared" si="15"/>
        <v/>
      </c>
      <c r="R68" s="508"/>
      <c r="S68" s="508"/>
      <c r="T68" s="508" t="str">
        <f t="shared" si="5"/>
        <v/>
      </c>
      <c r="U68" s="508"/>
      <c r="V68" s="508"/>
      <c r="W68" s="706" t="str">
        <f t="shared" si="16"/>
        <v/>
      </c>
      <c r="X68" s="707"/>
      <c r="Y68" s="707"/>
      <c r="Z68" s="811" t="str">
        <f t="shared" si="13"/>
        <v/>
      </c>
      <c r="AA68" s="797"/>
      <c r="AB68" s="797"/>
      <c r="AC68" s="811">
        <f t="shared" si="14"/>
        <v>0</v>
      </c>
      <c r="AD68" s="797"/>
      <c r="AE68" s="797"/>
      <c r="AF68" s="706" t="str">
        <f t="shared" si="17"/>
        <v/>
      </c>
      <c r="AG68" s="707"/>
      <c r="AH68" s="707"/>
      <c r="AI68" s="706" t="str">
        <f t="shared" si="18"/>
        <v/>
      </c>
      <c r="AJ68" s="707"/>
      <c r="AK68" s="812"/>
      <c r="AL68" s="705" t="str">
        <f t="shared" si="10"/>
        <v/>
      </c>
      <c r="AM68" s="705"/>
      <c r="AN68" s="151"/>
      <c r="AO68" s="206" t="str">
        <f t="shared" si="12"/>
        <v/>
      </c>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row>
    <row r="69" spans="2:993" ht="14.15" customHeight="1" x14ac:dyDescent="0.25">
      <c r="B69" s="59">
        <v>11</v>
      </c>
      <c r="C69" s="862" t="str">
        <f>IF('Ficha 2. DATOS ACTUACIONES RHB'!E74="","",'Ficha 2. DATOS ACTUACIONES RHB'!E74)</f>
        <v/>
      </c>
      <c r="D69" s="862"/>
      <c r="E69" s="862"/>
      <c r="F69" s="862"/>
      <c r="G69" s="862"/>
      <c r="H69" s="193">
        <f>'Ficha 2. DATOS ACTUACIONES RHB'!AD74</f>
        <v>0</v>
      </c>
      <c r="I69" s="508">
        <f>IF('Ficha 2. DATOS ACTUACIONES RHB'!$AL$57="SI",'Ficha 2. DATOS ACTUACIONES RHB'!AJ74,'Ficha 2. DATOS ACTUACIONES RHB'!AF74)</f>
        <v>0</v>
      </c>
      <c r="J69" s="508"/>
      <c r="K69" s="508"/>
      <c r="L69" s="508"/>
      <c r="M69" s="208">
        <f>IF('Ficha 2. DATOS ACTUACIONES RHB'!R74="",0,'Ficha 2. DATOS ACTUACIONES RHB'!R74)</f>
        <v>0</v>
      </c>
      <c r="N69" s="796">
        <f>IF('Ficha 2. DATOS ACTUACIONES RHB'!Y74="",0,'Ficha 2. DATOS ACTUACIONES RHB'!Y74)</f>
        <v>0</v>
      </c>
      <c r="O69" s="797"/>
      <c r="P69" s="797"/>
      <c r="Q69" s="508" t="str">
        <f t="shared" si="15"/>
        <v/>
      </c>
      <c r="R69" s="508"/>
      <c r="S69" s="508"/>
      <c r="T69" s="508" t="str">
        <f t="shared" si="5"/>
        <v/>
      </c>
      <c r="U69" s="508"/>
      <c r="V69" s="508"/>
      <c r="W69" s="706" t="str">
        <f t="shared" si="16"/>
        <v/>
      </c>
      <c r="X69" s="707"/>
      <c r="Y69" s="707"/>
      <c r="Z69" s="811" t="str">
        <f t="shared" si="13"/>
        <v/>
      </c>
      <c r="AA69" s="797"/>
      <c r="AB69" s="797"/>
      <c r="AC69" s="811">
        <f t="shared" si="14"/>
        <v>0</v>
      </c>
      <c r="AD69" s="797"/>
      <c r="AE69" s="797"/>
      <c r="AF69" s="706" t="str">
        <f t="shared" si="17"/>
        <v/>
      </c>
      <c r="AG69" s="707"/>
      <c r="AH69" s="707"/>
      <c r="AI69" s="706" t="str">
        <f t="shared" si="18"/>
        <v/>
      </c>
      <c r="AJ69" s="707"/>
      <c r="AK69" s="812"/>
      <c r="AL69" s="705" t="str">
        <f t="shared" si="10"/>
        <v/>
      </c>
      <c r="AM69" s="705"/>
      <c r="AN69" s="151"/>
      <c r="AO69" s="206" t="str">
        <f t="shared" si="12"/>
        <v/>
      </c>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row>
    <row r="70" spans="2:993" ht="14.15" customHeight="1" x14ac:dyDescent="0.25">
      <c r="B70" s="59">
        <v>12</v>
      </c>
      <c r="C70" s="862" t="str">
        <f>IF('Ficha 2. DATOS ACTUACIONES RHB'!E75="","",'Ficha 2. DATOS ACTUACIONES RHB'!E75)</f>
        <v/>
      </c>
      <c r="D70" s="862"/>
      <c r="E70" s="862"/>
      <c r="F70" s="862"/>
      <c r="G70" s="862"/>
      <c r="H70" s="193">
        <f>'Ficha 2. DATOS ACTUACIONES RHB'!AD75</f>
        <v>0</v>
      </c>
      <c r="I70" s="508">
        <f>IF('Ficha 2. DATOS ACTUACIONES RHB'!$AL$57="SI",'Ficha 2. DATOS ACTUACIONES RHB'!AJ75,'Ficha 2. DATOS ACTUACIONES RHB'!AF75)</f>
        <v>0</v>
      </c>
      <c r="J70" s="508"/>
      <c r="K70" s="508"/>
      <c r="L70" s="508"/>
      <c r="M70" s="208">
        <f>IF('Ficha 2. DATOS ACTUACIONES RHB'!R75="",0,'Ficha 2. DATOS ACTUACIONES RHB'!R75)</f>
        <v>0</v>
      </c>
      <c r="N70" s="796">
        <f>IF('Ficha 2. DATOS ACTUACIONES RHB'!Y75="",0,'Ficha 2. DATOS ACTUACIONES RHB'!Y75)</f>
        <v>0</v>
      </c>
      <c r="O70" s="797"/>
      <c r="P70" s="797"/>
      <c r="Q70" s="508" t="str">
        <f t="shared" si="15"/>
        <v/>
      </c>
      <c r="R70" s="508"/>
      <c r="S70" s="508"/>
      <c r="T70" s="508" t="str">
        <f t="shared" si="5"/>
        <v/>
      </c>
      <c r="U70" s="508"/>
      <c r="V70" s="508"/>
      <c r="W70" s="706" t="str">
        <f t="shared" si="16"/>
        <v/>
      </c>
      <c r="X70" s="707"/>
      <c r="Y70" s="707"/>
      <c r="Z70" s="811" t="str">
        <f t="shared" si="13"/>
        <v/>
      </c>
      <c r="AA70" s="797"/>
      <c r="AB70" s="797"/>
      <c r="AC70" s="811">
        <f t="shared" si="14"/>
        <v>0</v>
      </c>
      <c r="AD70" s="797"/>
      <c r="AE70" s="797"/>
      <c r="AF70" s="706" t="str">
        <f t="shared" si="17"/>
        <v/>
      </c>
      <c r="AG70" s="707"/>
      <c r="AH70" s="707"/>
      <c r="AI70" s="706" t="str">
        <f t="shared" si="18"/>
        <v/>
      </c>
      <c r="AJ70" s="707"/>
      <c r="AK70" s="812"/>
      <c r="AL70" s="705" t="str">
        <f t="shared" si="10"/>
        <v/>
      </c>
      <c r="AM70" s="705"/>
      <c r="AN70" s="151"/>
      <c r="AO70" s="206" t="str">
        <f t="shared" si="12"/>
        <v/>
      </c>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row>
    <row r="71" spans="2:993" ht="14.15" customHeight="1" x14ac:dyDescent="0.25">
      <c r="B71" s="59">
        <v>13</v>
      </c>
      <c r="C71" s="862" t="str">
        <f>IF('Ficha 2. DATOS ACTUACIONES RHB'!E76="","",'Ficha 2. DATOS ACTUACIONES RHB'!E76)</f>
        <v/>
      </c>
      <c r="D71" s="862"/>
      <c r="E71" s="862"/>
      <c r="F71" s="862"/>
      <c r="G71" s="862"/>
      <c r="H71" s="193">
        <f>'Ficha 2. DATOS ACTUACIONES RHB'!AD76</f>
        <v>0</v>
      </c>
      <c r="I71" s="508">
        <f>IF('Ficha 2. DATOS ACTUACIONES RHB'!$AL$57="SI",'Ficha 2. DATOS ACTUACIONES RHB'!AJ76,'Ficha 2. DATOS ACTUACIONES RHB'!AF76)</f>
        <v>0</v>
      </c>
      <c r="J71" s="508"/>
      <c r="K71" s="508"/>
      <c r="L71" s="508"/>
      <c r="M71" s="208">
        <f>IF('Ficha 2. DATOS ACTUACIONES RHB'!R76="",0,'Ficha 2. DATOS ACTUACIONES RHB'!R76)</f>
        <v>0</v>
      </c>
      <c r="N71" s="796">
        <f>IF('Ficha 2. DATOS ACTUACIONES RHB'!Y76="",0,'Ficha 2. DATOS ACTUACIONES RHB'!Y76)</f>
        <v>0</v>
      </c>
      <c r="O71" s="797"/>
      <c r="P71" s="797"/>
      <c r="Q71" s="508" t="str">
        <f t="shared" si="15"/>
        <v/>
      </c>
      <c r="R71" s="508"/>
      <c r="S71" s="508"/>
      <c r="T71" s="508" t="str">
        <f t="shared" si="5"/>
        <v/>
      </c>
      <c r="U71" s="508"/>
      <c r="V71" s="508"/>
      <c r="W71" s="706" t="str">
        <f t="shared" si="16"/>
        <v/>
      </c>
      <c r="X71" s="707"/>
      <c r="Y71" s="707"/>
      <c r="Z71" s="811" t="str">
        <f t="shared" si="13"/>
        <v/>
      </c>
      <c r="AA71" s="797"/>
      <c r="AB71" s="797"/>
      <c r="AC71" s="811">
        <f t="shared" si="14"/>
        <v>0</v>
      </c>
      <c r="AD71" s="797"/>
      <c r="AE71" s="797"/>
      <c r="AF71" s="706" t="str">
        <f t="shared" si="17"/>
        <v/>
      </c>
      <c r="AG71" s="707"/>
      <c r="AH71" s="707"/>
      <c r="AI71" s="706" t="str">
        <f t="shared" si="18"/>
        <v/>
      </c>
      <c r="AJ71" s="707"/>
      <c r="AK71" s="812"/>
      <c r="AL71" s="705" t="str">
        <f t="shared" si="10"/>
        <v/>
      </c>
      <c r="AM71" s="705"/>
      <c r="AN71" s="151"/>
      <c r="AO71" s="206" t="str">
        <f t="shared" si="12"/>
        <v/>
      </c>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row>
    <row r="72" spans="2:993" ht="14.15" customHeight="1" x14ac:dyDescent="0.25">
      <c r="B72" s="59">
        <v>14</v>
      </c>
      <c r="C72" s="862" t="str">
        <f>IF('Ficha 2. DATOS ACTUACIONES RHB'!E77="","",'Ficha 2. DATOS ACTUACIONES RHB'!E77)</f>
        <v/>
      </c>
      <c r="D72" s="862"/>
      <c r="E72" s="862"/>
      <c r="F72" s="862"/>
      <c r="G72" s="862"/>
      <c r="H72" s="193">
        <f>'Ficha 2. DATOS ACTUACIONES RHB'!AD77</f>
        <v>0</v>
      </c>
      <c r="I72" s="508">
        <f>IF('Ficha 2. DATOS ACTUACIONES RHB'!$AL$57="SI",'Ficha 2. DATOS ACTUACIONES RHB'!AJ77,'Ficha 2. DATOS ACTUACIONES RHB'!AF77)</f>
        <v>0</v>
      </c>
      <c r="J72" s="508"/>
      <c r="K72" s="508"/>
      <c r="L72" s="508"/>
      <c r="M72" s="208">
        <f>IF('Ficha 2. DATOS ACTUACIONES RHB'!R77="",0,'Ficha 2. DATOS ACTUACIONES RHB'!R77)</f>
        <v>0</v>
      </c>
      <c r="N72" s="796">
        <f>IF('Ficha 2. DATOS ACTUACIONES RHB'!Y77="",0,'Ficha 2. DATOS ACTUACIONES RHB'!Y77)</f>
        <v>0</v>
      </c>
      <c r="O72" s="797"/>
      <c r="P72" s="797"/>
      <c r="Q72" s="508" t="str">
        <f t="shared" si="15"/>
        <v/>
      </c>
      <c r="R72" s="508"/>
      <c r="S72" s="508"/>
      <c r="T72" s="508" t="str">
        <f t="shared" si="5"/>
        <v/>
      </c>
      <c r="U72" s="508"/>
      <c r="V72" s="508"/>
      <c r="W72" s="706" t="str">
        <f t="shared" si="16"/>
        <v/>
      </c>
      <c r="X72" s="707"/>
      <c r="Y72" s="707"/>
      <c r="Z72" s="811" t="str">
        <f t="shared" si="13"/>
        <v/>
      </c>
      <c r="AA72" s="797"/>
      <c r="AB72" s="797"/>
      <c r="AC72" s="811">
        <f t="shared" si="14"/>
        <v>0</v>
      </c>
      <c r="AD72" s="797"/>
      <c r="AE72" s="797"/>
      <c r="AF72" s="706" t="str">
        <f t="shared" si="17"/>
        <v/>
      </c>
      <c r="AG72" s="707"/>
      <c r="AH72" s="707"/>
      <c r="AI72" s="706" t="str">
        <f t="shared" si="18"/>
        <v/>
      </c>
      <c r="AJ72" s="707"/>
      <c r="AK72" s="812"/>
      <c r="AL72" s="705" t="str">
        <f t="shared" si="10"/>
        <v/>
      </c>
      <c r="AM72" s="705"/>
      <c r="AN72" s="151"/>
      <c r="AO72" s="206" t="str">
        <f t="shared" si="12"/>
        <v/>
      </c>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row>
    <row r="73" spans="2:993" ht="14.15" customHeight="1" x14ac:dyDescent="0.25">
      <c r="B73" s="59">
        <v>15</v>
      </c>
      <c r="C73" s="862" t="str">
        <f>IF('Ficha 2. DATOS ACTUACIONES RHB'!E78="","",'Ficha 2. DATOS ACTUACIONES RHB'!E78)</f>
        <v/>
      </c>
      <c r="D73" s="862"/>
      <c r="E73" s="862"/>
      <c r="F73" s="862"/>
      <c r="G73" s="862"/>
      <c r="H73" s="193">
        <f>'Ficha 2. DATOS ACTUACIONES RHB'!AD78</f>
        <v>0</v>
      </c>
      <c r="I73" s="508">
        <f>IF('Ficha 2. DATOS ACTUACIONES RHB'!$AL$57="SI",'Ficha 2. DATOS ACTUACIONES RHB'!AJ78,'Ficha 2. DATOS ACTUACIONES RHB'!AF78)</f>
        <v>0</v>
      </c>
      <c r="J73" s="508"/>
      <c r="K73" s="508"/>
      <c r="L73" s="508"/>
      <c r="M73" s="208">
        <f>IF('Ficha 2. DATOS ACTUACIONES RHB'!R78="",0,'Ficha 2. DATOS ACTUACIONES RHB'!R78)</f>
        <v>0</v>
      </c>
      <c r="N73" s="796">
        <f>IF('Ficha 2. DATOS ACTUACIONES RHB'!Y78="",0,'Ficha 2. DATOS ACTUACIONES RHB'!Y78)</f>
        <v>0</v>
      </c>
      <c r="O73" s="797"/>
      <c r="P73" s="797"/>
      <c r="Q73" s="508" t="str">
        <f t="shared" si="15"/>
        <v/>
      </c>
      <c r="R73" s="508"/>
      <c r="S73" s="508"/>
      <c r="T73" s="508" t="str">
        <f t="shared" si="5"/>
        <v/>
      </c>
      <c r="U73" s="508"/>
      <c r="V73" s="508"/>
      <c r="W73" s="706" t="str">
        <f t="shared" si="16"/>
        <v/>
      </c>
      <c r="X73" s="707"/>
      <c r="Y73" s="707"/>
      <c r="Z73" s="811" t="str">
        <f t="shared" si="13"/>
        <v/>
      </c>
      <c r="AA73" s="797"/>
      <c r="AB73" s="797"/>
      <c r="AC73" s="811">
        <f t="shared" si="14"/>
        <v>0</v>
      </c>
      <c r="AD73" s="797"/>
      <c r="AE73" s="797"/>
      <c r="AF73" s="706" t="str">
        <f t="shared" si="17"/>
        <v/>
      </c>
      <c r="AG73" s="707"/>
      <c r="AH73" s="707"/>
      <c r="AI73" s="706" t="str">
        <f t="shared" si="18"/>
        <v/>
      </c>
      <c r="AJ73" s="707"/>
      <c r="AK73" s="812"/>
      <c r="AL73" s="705" t="str">
        <f t="shared" si="10"/>
        <v/>
      </c>
      <c r="AM73" s="705"/>
      <c r="AN73" s="151"/>
      <c r="AO73" s="206" t="str">
        <f t="shared" si="12"/>
        <v/>
      </c>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row>
    <row r="74" spans="2:993" ht="14.15" customHeight="1" x14ac:dyDescent="0.25">
      <c r="B74" s="59">
        <v>16</v>
      </c>
      <c r="C74" s="862" t="str">
        <f>IF('Ficha 2. DATOS ACTUACIONES RHB'!E79="","",'Ficha 2. DATOS ACTUACIONES RHB'!E79)</f>
        <v/>
      </c>
      <c r="D74" s="862"/>
      <c r="E74" s="862"/>
      <c r="F74" s="862"/>
      <c r="G74" s="862"/>
      <c r="H74" s="193">
        <f>'Ficha 2. DATOS ACTUACIONES RHB'!AD79</f>
        <v>0</v>
      </c>
      <c r="I74" s="508">
        <f>IF('Ficha 2. DATOS ACTUACIONES RHB'!$AL$57="SI",'Ficha 2. DATOS ACTUACIONES RHB'!AJ79,'Ficha 2. DATOS ACTUACIONES RHB'!AF79)</f>
        <v>0</v>
      </c>
      <c r="J74" s="508"/>
      <c r="K74" s="508"/>
      <c r="L74" s="508"/>
      <c r="M74" s="208">
        <f>IF('Ficha 2. DATOS ACTUACIONES RHB'!R79="",0,'Ficha 2. DATOS ACTUACIONES RHB'!R79)</f>
        <v>0</v>
      </c>
      <c r="N74" s="796">
        <f>IF('Ficha 2. DATOS ACTUACIONES RHB'!Y79="",0,'Ficha 2. DATOS ACTUACIONES RHB'!Y79)</f>
        <v>0</v>
      </c>
      <c r="O74" s="797"/>
      <c r="P74" s="797"/>
      <c r="Q74" s="508" t="str">
        <f t="shared" si="15"/>
        <v/>
      </c>
      <c r="R74" s="508"/>
      <c r="S74" s="508"/>
      <c r="T74" s="508" t="str">
        <f t="shared" si="5"/>
        <v/>
      </c>
      <c r="U74" s="508"/>
      <c r="V74" s="508"/>
      <c r="W74" s="706" t="str">
        <f t="shared" si="16"/>
        <v/>
      </c>
      <c r="X74" s="707"/>
      <c r="Y74" s="707"/>
      <c r="Z74" s="811" t="str">
        <f t="shared" si="13"/>
        <v/>
      </c>
      <c r="AA74" s="797"/>
      <c r="AB74" s="797"/>
      <c r="AC74" s="811">
        <f t="shared" si="14"/>
        <v>0</v>
      </c>
      <c r="AD74" s="797"/>
      <c r="AE74" s="797"/>
      <c r="AF74" s="706" t="str">
        <f t="shared" si="17"/>
        <v/>
      </c>
      <c r="AG74" s="707"/>
      <c r="AH74" s="707"/>
      <c r="AI74" s="706" t="str">
        <f t="shared" si="18"/>
        <v/>
      </c>
      <c r="AJ74" s="707"/>
      <c r="AK74" s="812"/>
      <c r="AL74" s="705" t="str">
        <f t="shared" si="10"/>
        <v/>
      </c>
      <c r="AM74" s="705"/>
      <c r="AN74" s="151"/>
      <c r="AO74" s="206" t="str">
        <f t="shared" si="12"/>
        <v/>
      </c>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row>
    <row r="75" spans="2:993" ht="14.15" customHeight="1" x14ac:dyDescent="0.25">
      <c r="B75" s="59">
        <v>17</v>
      </c>
      <c r="C75" s="862" t="str">
        <f>IF('Ficha 2. DATOS ACTUACIONES RHB'!E80="","",'Ficha 2. DATOS ACTUACIONES RHB'!E80)</f>
        <v/>
      </c>
      <c r="D75" s="862"/>
      <c r="E75" s="862"/>
      <c r="F75" s="862"/>
      <c r="G75" s="862"/>
      <c r="H75" s="193">
        <f>'Ficha 2. DATOS ACTUACIONES RHB'!AD80</f>
        <v>0</v>
      </c>
      <c r="I75" s="508">
        <f>IF('Ficha 2. DATOS ACTUACIONES RHB'!$AL$57="SI",'Ficha 2. DATOS ACTUACIONES RHB'!AJ80,'Ficha 2. DATOS ACTUACIONES RHB'!AF80)</f>
        <v>0</v>
      </c>
      <c r="J75" s="508"/>
      <c r="K75" s="508"/>
      <c r="L75" s="508"/>
      <c r="M75" s="208">
        <f>IF('Ficha 2. DATOS ACTUACIONES RHB'!R80="",0,'Ficha 2. DATOS ACTUACIONES RHB'!R80)</f>
        <v>0</v>
      </c>
      <c r="N75" s="796">
        <f>IF('Ficha 2. DATOS ACTUACIONES RHB'!Y80="",0,'Ficha 2. DATOS ACTUACIONES RHB'!Y80)</f>
        <v>0</v>
      </c>
      <c r="O75" s="797"/>
      <c r="P75" s="797"/>
      <c r="Q75" s="508" t="str">
        <f t="shared" si="15"/>
        <v/>
      </c>
      <c r="R75" s="508"/>
      <c r="S75" s="508"/>
      <c r="T75" s="508" t="str">
        <f t="shared" si="5"/>
        <v/>
      </c>
      <c r="U75" s="508"/>
      <c r="V75" s="508"/>
      <c r="W75" s="706" t="str">
        <f t="shared" si="16"/>
        <v/>
      </c>
      <c r="X75" s="707"/>
      <c r="Y75" s="707"/>
      <c r="Z75" s="811" t="str">
        <f t="shared" si="13"/>
        <v/>
      </c>
      <c r="AA75" s="797"/>
      <c r="AB75" s="797"/>
      <c r="AC75" s="811">
        <f t="shared" si="14"/>
        <v>0</v>
      </c>
      <c r="AD75" s="797"/>
      <c r="AE75" s="797"/>
      <c r="AF75" s="706" t="str">
        <f t="shared" si="17"/>
        <v/>
      </c>
      <c r="AG75" s="707"/>
      <c r="AH75" s="707"/>
      <c r="AI75" s="706" t="str">
        <f t="shared" si="18"/>
        <v/>
      </c>
      <c r="AJ75" s="707"/>
      <c r="AK75" s="812"/>
      <c r="AL75" s="705" t="str">
        <f t="shared" si="10"/>
        <v/>
      </c>
      <c r="AM75" s="705"/>
      <c r="AN75" s="151"/>
      <c r="AO75" s="206" t="str">
        <f t="shared" si="12"/>
        <v/>
      </c>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row>
    <row r="76" spans="2:993" ht="14.15" customHeight="1" x14ac:dyDescent="0.25">
      <c r="B76" s="59">
        <v>18</v>
      </c>
      <c r="C76" s="862" t="str">
        <f>IF('Ficha 2. DATOS ACTUACIONES RHB'!E81="","",'Ficha 2. DATOS ACTUACIONES RHB'!E81)</f>
        <v/>
      </c>
      <c r="D76" s="862"/>
      <c r="E76" s="862"/>
      <c r="F76" s="862"/>
      <c r="G76" s="862"/>
      <c r="H76" s="193">
        <f>'Ficha 2. DATOS ACTUACIONES RHB'!AD81</f>
        <v>0</v>
      </c>
      <c r="I76" s="508">
        <f>IF('Ficha 2. DATOS ACTUACIONES RHB'!$AL$57="SI",'Ficha 2. DATOS ACTUACIONES RHB'!AJ81,'Ficha 2. DATOS ACTUACIONES RHB'!AF81)</f>
        <v>0</v>
      </c>
      <c r="J76" s="508"/>
      <c r="K76" s="508"/>
      <c r="L76" s="508"/>
      <c r="M76" s="208">
        <f>IF('Ficha 2. DATOS ACTUACIONES RHB'!R81="",0,'Ficha 2. DATOS ACTUACIONES RHB'!R81)</f>
        <v>0</v>
      </c>
      <c r="N76" s="796">
        <f>IF('Ficha 2. DATOS ACTUACIONES RHB'!Y81="",0,'Ficha 2. DATOS ACTUACIONES RHB'!Y81)</f>
        <v>0</v>
      </c>
      <c r="O76" s="797"/>
      <c r="P76" s="797"/>
      <c r="Q76" s="508" t="str">
        <f t="shared" si="15"/>
        <v/>
      </c>
      <c r="R76" s="508"/>
      <c r="S76" s="508"/>
      <c r="T76" s="508" t="str">
        <f t="shared" si="5"/>
        <v/>
      </c>
      <c r="U76" s="508"/>
      <c r="V76" s="508"/>
      <c r="W76" s="706" t="str">
        <f t="shared" si="16"/>
        <v/>
      </c>
      <c r="X76" s="707"/>
      <c r="Y76" s="707"/>
      <c r="Z76" s="811" t="str">
        <f t="shared" si="13"/>
        <v/>
      </c>
      <c r="AA76" s="797"/>
      <c r="AB76" s="797"/>
      <c r="AC76" s="811">
        <f t="shared" si="14"/>
        <v>0</v>
      </c>
      <c r="AD76" s="797"/>
      <c r="AE76" s="797"/>
      <c r="AF76" s="706" t="str">
        <f t="shared" si="17"/>
        <v/>
      </c>
      <c r="AG76" s="707"/>
      <c r="AH76" s="707"/>
      <c r="AI76" s="706" t="str">
        <f t="shared" si="18"/>
        <v/>
      </c>
      <c r="AJ76" s="707"/>
      <c r="AK76" s="812"/>
      <c r="AL76" s="705" t="str">
        <f t="shared" si="10"/>
        <v/>
      </c>
      <c r="AM76" s="705"/>
      <c r="AN76" s="151"/>
      <c r="AO76" s="206" t="str">
        <f t="shared" si="12"/>
        <v/>
      </c>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row>
    <row r="77" spans="2:993" ht="14.15" customHeight="1" x14ac:dyDescent="0.25">
      <c r="B77" s="59">
        <v>19</v>
      </c>
      <c r="C77" s="862" t="str">
        <f>IF('Ficha 2. DATOS ACTUACIONES RHB'!E82="","",'Ficha 2. DATOS ACTUACIONES RHB'!E82)</f>
        <v/>
      </c>
      <c r="D77" s="862"/>
      <c r="E77" s="862"/>
      <c r="F77" s="862"/>
      <c r="G77" s="862"/>
      <c r="H77" s="193">
        <f>'Ficha 2. DATOS ACTUACIONES RHB'!AD82</f>
        <v>0</v>
      </c>
      <c r="I77" s="508">
        <f>IF('Ficha 2. DATOS ACTUACIONES RHB'!$AL$57="SI",'Ficha 2. DATOS ACTUACIONES RHB'!AJ82,'Ficha 2. DATOS ACTUACIONES RHB'!AF82)</f>
        <v>0</v>
      </c>
      <c r="J77" s="508"/>
      <c r="K77" s="508"/>
      <c r="L77" s="508"/>
      <c r="M77" s="208">
        <f>IF('Ficha 2. DATOS ACTUACIONES RHB'!R82="",0,'Ficha 2. DATOS ACTUACIONES RHB'!R82)</f>
        <v>0</v>
      </c>
      <c r="N77" s="796">
        <f>IF('Ficha 2. DATOS ACTUACIONES RHB'!Y82="",0,'Ficha 2. DATOS ACTUACIONES RHB'!Y82)</f>
        <v>0</v>
      </c>
      <c r="O77" s="797"/>
      <c r="P77" s="797"/>
      <c r="Q77" s="508" t="str">
        <f t="shared" si="15"/>
        <v/>
      </c>
      <c r="R77" s="508"/>
      <c r="S77" s="508"/>
      <c r="T77" s="508" t="str">
        <f t="shared" si="5"/>
        <v/>
      </c>
      <c r="U77" s="508"/>
      <c r="V77" s="508"/>
      <c r="W77" s="706" t="str">
        <f t="shared" si="16"/>
        <v/>
      </c>
      <c r="X77" s="707"/>
      <c r="Y77" s="707"/>
      <c r="Z77" s="811" t="str">
        <f t="shared" si="13"/>
        <v/>
      </c>
      <c r="AA77" s="797"/>
      <c r="AB77" s="797"/>
      <c r="AC77" s="811">
        <f t="shared" si="14"/>
        <v>0</v>
      </c>
      <c r="AD77" s="797"/>
      <c r="AE77" s="797"/>
      <c r="AF77" s="706" t="str">
        <f t="shared" si="17"/>
        <v/>
      </c>
      <c r="AG77" s="707"/>
      <c r="AH77" s="707"/>
      <c r="AI77" s="706" t="str">
        <f t="shared" si="18"/>
        <v/>
      </c>
      <c r="AJ77" s="707"/>
      <c r="AK77" s="812"/>
      <c r="AL77" s="705" t="str">
        <f t="shared" si="10"/>
        <v/>
      </c>
      <c r="AM77" s="705"/>
      <c r="AN77" s="151"/>
      <c r="AO77" s="206" t="str">
        <f t="shared" si="12"/>
        <v/>
      </c>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row>
    <row r="78" spans="2:993" ht="14.15" customHeight="1" x14ac:dyDescent="0.25">
      <c r="B78" s="59">
        <v>20</v>
      </c>
      <c r="C78" s="862" t="str">
        <f>IF('Ficha 2. DATOS ACTUACIONES RHB'!E83="","",'Ficha 2. DATOS ACTUACIONES RHB'!E83)</f>
        <v/>
      </c>
      <c r="D78" s="862"/>
      <c r="E78" s="862"/>
      <c r="F78" s="862"/>
      <c r="G78" s="862"/>
      <c r="H78" s="193">
        <f>'Ficha 2. DATOS ACTUACIONES RHB'!AD83</f>
        <v>0</v>
      </c>
      <c r="I78" s="508">
        <f>IF('Ficha 2. DATOS ACTUACIONES RHB'!$AL$57="SI",'Ficha 2. DATOS ACTUACIONES RHB'!AJ83,'Ficha 2. DATOS ACTUACIONES RHB'!AF83)</f>
        <v>0</v>
      </c>
      <c r="J78" s="508"/>
      <c r="K78" s="508"/>
      <c r="L78" s="508"/>
      <c r="M78" s="208">
        <f>IF('Ficha 2. DATOS ACTUACIONES RHB'!R83="",0,'Ficha 2. DATOS ACTUACIONES RHB'!R83)</f>
        <v>0</v>
      </c>
      <c r="N78" s="796">
        <f>IF('Ficha 2. DATOS ACTUACIONES RHB'!Y83="",0,'Ficha 2. DATOS ACTUACIONES RHB'!Y83)</f>
        <v>0</v>
      </c>
      <c r="O78" s="797"/>
      <c r="P78" s="797"/>
      <c r="Q78" s="508" t="str">
        <f t="shared" si="15"/>
        <v/>
      </c>
      <c r="R78" s="508"/>
      <c r="S78" s="508"/>
      <c r="T78" s="508" t="str">
        <f t="shared" si="5"/>
        <v/>
      </c>
      <c r="U78" s="508"/>
      <c r="V78" s="508"/>
      <c r="W78" s="706" t="str">
        <f t="shared" si="16"/>
        <v/>
      </c>
      <c r="X78" s="707"/>
      <c r="Y78" s="707"/>
      <c r="Z78" s="811" t="str">
        <f t="shared" si="13"/>
        <v/>
      </c>
      <c r="AA78" s="797"/>
      <c r="AB78" s="797"/>
      <c r="AC78" s="811">
        <f t="shared" si="14"/>
        <v>0</v>
      </c>
      <c r="AD78" s="797"/>
      <c r="AE78" s="797"/>
      <c r="AF78" s="706" t="str">
        <f t="shared" si="17"/>
        <v/>
      </c>
      <c r="AG78" s="707"/>
      <c r="AH78" s="707"/>
      <c r="AI78" s="706" t="str">
        <f t="shared" si="18"/>
        <v/>
      </c>
      <c r="AJ78" s="707"/>
      <c r="AK78" s="812"/>
      <c r="AL78" s="705" t="str">
        <f t="shared" si="10"/>
        <v/>
      </c>
      <c r="AM78" s="705"/>
      <c r="AN78" s="151"/>
      <c r="AO78" s="206" t="str">
        <f t="shared" si="12"/>
        <v/>
      </c>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row>
    <row r="79" spans="2:993" ht="14.15" customHeight="1" x14ac:dyDescent="0.25">
      <c r="B79" s="59">
        <v>21</v>
      </c>
      <c r="C79" s="862" t="str">
        <f>IF('Ficha 2. DATOS ACTUACIONES RHB'!E84="","",'Ficha 2. DATOS ACTUACIONES RHB'!E84)</f>
        <v/>
      </c>
      <c r="D79" s="862"/>
      <c r="E79" s="862"/>
      <c r="F79" s="862"/>
      <c r="G79" s="862"/>
      <c r="H79" s="193">
        <f>'Ficha 2. DATOS ACTUACIONES RHB'!AD84</f>
        <v>0</v>
      </c>
      <c r="I79" s="508">
        <f>IF('Ficha 2. DATOS ACTUACIONES RHB'!$AL$57="SI",'Ficha 2. DATOS ACTUACIONES RHB'!AJ84,'Ficha 2. DATOS ACTUACIONES RHB'!AF84)</f>
        <v>0</v>
      </c>
      <c r="J79" s="508"/>
      <c r="K79" s="508"/>
      <c r="L79" s="508"/>
      <c r="M79" s="208">
        <f>IF('Ficha 2. DATOS ACTUACIONES RHB'!R84="",0,'Ficha 2. DATOS ACTUACIONES RHB'!R84)</f>
        <v>0</v>
      </c>
      <c r="N79" s="796">
        <f>IF('Ficha 2. DATOS ACTUACIONES RHB'!Y84="",0,'Ficha 2. DATOS ACTUACIONES RHB'!Y84)</f>
        <v>0</v>
      </c>
      <c r="O79" s="797"/>
      <c r="P79" s="797"/>
      <c r="Q79" s="508" t="str">
        <f t="shared" si="15"/>
        <v/>
      </c>
      <c r="R79" s="508"/>
      <c r="S79" s="508"/>
      <c r="T79" s="508" t="str">
        <f t="shared" si="5"/>
        <v/>
      </c>
      <c r="U79" s="508"/>
      <c r="V79" s="508"/>
      <c r="W79" s="706" t="str">
        <f t="shared" si="16"/>
        <v/>
      </c>
      <c r="X79" s="707"/>
      <c r="Y79" s="707"/>
      <c r="Z79" s="811" t="str">
        <f t="shared" si="13"/>
        <v/>
      </c>
      <c r="AA79" s="797"/>
      <c r="AB79" s="797"/>
      <c r="AC79" s="811">
        <f t="shared" si="14"/>
        <v>0</v>
      </c>
      <c r="AD79" s="797"/>
      <c r="AE79" s="797"/>
      <c r="AF79" s="706" t="str">
        <f t="shared" si="17"/>
        <v/>
      </c>
      <c r="AG79" s="707"/>
      <c r="AH79" s="707"/>
      <c r="AI79" s="706" t="str">
        <f t="shared" si="18"/>
        <v/>
      </c>
      <c r="AJ79" s="707"/>
      <c r="AK79" s="812"/>
      <c r="AL79" s="705" t="str">
        <f t="shared" si="10"/>
        <v/>
      </c>
      <c r="AM79" s="705"/>
      <c r="AN79" s="151"/>
      <c r="AO79" s="206" t="str">
        <f t="shared" si="12"/>
        <v/>
      </c>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row>
    <row r="80" spans="2:993" ht="14.15" customHeight="1" x14ac:dyDescent="0.25">
      <c r="B80" s="59">
        <v>22</v>
      </c>
      <c r="C80" s="862" t="str">
        <f>IF('Ficha 2. DATOS ACTUACIONES RHB'!E85="","",'Ficha 2. DATOS ACTUACIONES RHB'!E85)</f>
        <v/>
      </c>
      <c r="D80" s="862"/>
      <c r="E80" s="862"/>
      <c r="F80" s="862"/>
      <c r="G80" s="862"/>
      <c r="H80" s="193">
        <f>'Ficha 2. DATOS ACTUACIONES RHB'!AD85</f>
        <v>0</v>
      </c>
      <c r="I80" s="508">
        <f>IF('Ficha 2. DATOS ACTUACIONES RHB'!$AL$57="SI",'Ficha 2. DATOS ACTUACIONES RHB'!AJ85,'Ficha 2. DATOS ACTUACIONES RHB'!AF85)</f>
        <v>0</v>
      </c>
      <c r="J80" s="508"/>
      <c r="K80" s="508"/>
      <c r="L80" s="508"/>
      <c r="M80" s="208">
        <f>IF('Ficha 2. DATOS ACTUACIONES RHB'!R85="",0,'Ficha 2. DATOS ACTUACIONES RHB'!R85)</f>
        <v>0</v>
      </c>
      <c r="N80" s="796">
        <f>IF('Ficha 2. DATOS ACTUACIONES RHB'!Y85="",0,'Ficha 2. DATOS ACTUACIONES RHB'!Y85)</f>
        <v>0</v>
      </c>
      <c r="O80" s="797"/>
      <c r="P80" s="797"/>
      <c r="Q80" s="508" t="str">
        <f t="shared" si="15"/>
        <v/>
      </c>
      <c r="R80" s="508"/>
      <c r="S80" s="508"/>
      <c r="T80" s="508" t="str">
        <f t="shared" si="5"/>
        <v/>
      </c>
      <c r="U80" s="508"/>
      <c r="V80" s="508"/>
      <c r="W80" s="706" t="str">
        <f t="shared" si="16"/>
        <v/>
      </c>
      <c r="X80" s="707"/>
      <c r="Y80" s="707"/>
      <c r="Z80" s="811" t="str">
        <f t="shared" si="13"/>
        <v/>
      </c>
      <c r="AA80" s="797"/>
      <c r="AB80" s="797"/>
      <c r="AC80" s="811">
        <f t="shared" si="14"/>
        <v>0</v>
      </c>
      <c r="AD80" s="797"/>
      <c r="AE80" s="797"/>
      <c r="AF80" s="706" t="str">
        <f t="shared" si="17"/>
        <v/>
      </c>
      <c r="AG80" s="707"/>
      <c r="AH80" s="707"/>
      <c r="AI80" s="706" t="str">
        <f t="shared" si="18"/>
        <v/>
      </c>
      <c r="AJ80" s="707"/>
      <c r="AK80" s="812"/>
      <c r="AL80" s="705" t="str">
        <f t="shared" si="10"/>
        <v/>
      </c>
      <c r="AM80" s="705"/>
      <c r="AN80" s="151"/>
      <c r="AO80" s="206" t="str">
        <f t="shared" si="12"/>
        <v/>
      </c>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row>
    <row r="81" spans="2:993" ht="14.15" customHeight="1" x14ac:dyDescent="0.25">
      <c r="B81" s="59">
        <v>23</v>
      </c>
      <c r="C81" s="862" t="str">
        <f>IF('Ficha 2. DATOS ACTUACIONES RHB'!E86="","",'Ficha 2. DATOS ACTUACIONES RHB'!E86)</f>
        <v/>
      </c>
      <c r="D81" s="862"/>
      <c r="E81" s="862"/>
      <c r="F81" s="862"/>
      <c r="G81" s="862"/>
      <c r="H81" s="193">
        <f>'Ficha 2. DATOS ACTUACIONES RHB'!AD86</f>
        <v>0</v>
      </c>
      <c r="I81" s="508">
        <f>IF('Ficha 2. DATOS ACTUACIONES RHB'!$AL$57="SI",'Ficha 2. DATOS ACTUACIONES RHB'!AJ86,'Ficha 2. DATOS ACTUACIONES RHB'!AF86)</f>
        <v>0</v>
      </c>
      <c r="J81" s="508"/>
      <c r="K81" s="508"/>
      <c r="L81" s="508"/>
      <c r="M81" s="208">
        <f>IF('Ficha 2. DATOS ACTUACIONES RHB'!R86="",0,'Ficha 2. DATOS ACTUACIONES RHB'!R86)</f>
        <v>0</v>
      </c>
      <c r="N81" s="796">
        <f>IF('Ficha 2. DATOS ACTUACIONES RHB'!Y86="",0,'Ficha 2. DATOS ACTUACIONES RHB'!Y86)</f>
        <v>0</v>
      </c>
      <c r="O81" s="797"/>
      <c r="P81" s="797"/>
      <c r="Q81" s="508" t="str">
        <f t="shared" si="15"/>
        <v/>
      </c>
      <c r="R81" s="508"/>
      <c r="S81" s="508"/>
      <c r="T81" s="508" t="str">
        <f t="shared" si="5"/>
        <v/>
      </c>
      <c r="U81" s="508"/>
      <c r="V81" s="508"/>
      <c r="W81" s="706" t="str">
        <f t="shared" si="16"/>
        <v/>
      </c>
      <c r="X81" s="707"/>
      <c r="Y81" s="707"/>
      <c r="Z81" s="811" t="str">
        <f t="shared" si="13"/>
        <v/>
      </c>
      <c r="AA81" s="797"/>
      <c r="AB81" s="797"/>
      <c r="AC81" s="811">
        <f t="shared" si="14"/>
        <v>0</v>
      </c>
      <c r="AD81" s="797"/>
      <c r="AE81" s="797"/>
      <c r="AF81" s="706" t="str">
        <f t="shared" si="17"/>
        <v/>
      </c>
      <c r="AG81" s="707"/>
      <c r="AH81" s="707"/>
      <c r="AI81" s="706" t="str">
        <f t="shared" si="18"/>
        <v/>
      </c>
      <c r="AJ81" s="707"/>
      <c r="AK81" s="812"/>
      <c r="AL81" s="705" t="str">
        <f t="shared" si="10"/>
        <v/>
      </c>
      <c r="AM81" s="705"/>
      <c r="AN81" s="151"/>
      <c r="AO81" s="206" t="str">
        <f t="shared" si="12"/>
        <v/>
      </c>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row>
    <row r="82" spans="2:993" ht="14.15" customHeight="1" x14ac:dyDescent="0.25">
      <c r="B82" s="59">
        <v>24</v>
      </c>
      <c r="C82" s="862" t="str">
        <f>IF('Ficha 2. DATOS ACTUACIONES RHB'!E87="","",'Ficha 2. DATOS ACTUACIONES RHB'!E87)</f>
        <v/>
      </c>
      <c r="D82" s="862"/>
      <c r="E82" s="862"/>
      <c r="F82" s="862"/>
      <c r="G82" s="862"/>
      <c r="H82" s="193">
        <f>'Ficha 2. DATOS ACTUACIONES RHB'!AD87</f>
        <v>0</v>
      </c>
      <c r="I82" s="508">
        <f>IF('Ficha 2. DATOS ACTUACIONES RHB'!$AL$57="SI",'Ficha 2. DATOS ACTUACIONES RHB'!AJ87,'Ficha 2. DATOS ACTUACIONES RHB'!AF87)</f>
        <v>0</v>
      </c>
      <c r="J82" s="508"/>
      <c r="K82" s="508"/>
      <c r="L82" s="508"/>
      <c r="M82" s="208">
        <f>IF('Ficha 2. DATOS ACTUACIONES RHB'!R87="",0,'Ficha 2. DATOS ACTUACIONES RHB'!R87)</f>
        <v>0</v>
      </c>
      <c r="N82" s="796">
        <f>IF('Ficha 2. DATOS ACTUACIONES RHB'!Y87="",0,'Ficha 2. DATOS ACTUACIONES RHB'!Y87)</f>
        <v>0</v>
      </c>
      <c r="O82" s="797"/>
      <c r="P82" s="797"/>
      <c r="Q82" s="508" t="str">
        <f t="shared" si="15"/>
        <v/>
      </c>
      <c r="R82" s="508"/>
      <c r="S82" s="508"/>
      <c r="T82" s="508" t="str">
        <f t="shared" si="5"/>
        <v/>
      </c>
      <c r="U82" s="508"/>
      <c r="V82" s="508"/>
      <c r="W82" s="706" t="str">
        <f t="shared" si="16"/>
        <v/>
      </c>
      <c r="X82" s="707"/>
      <c r="Y82" s="707"/>
      <c r="Z82" s="811" t="str">
        <f t="shared" si="13"/>
        <v/>
      </c>
      <c r="AA82" s="797"/>
      <c r="AB82" s="797"/>
      <c r="AC82" s="811">
        <f t="shared" si="14"/>
        <v>0</v>
      </c>
      <c r="AD82" s="797"/>
      <c r="AE82" s="797"/>
      <c r="AF82" s="706" t="str">
        <f t="shared" si="17"/>
        <v/>
      </c>
      <c r="AG82" s="707"/>
      <c r="AH82" s="707"/>
      <c r="AI82" s="706" t="str">
        <f t="shared" si="18"/>
        <v/>
      </c>
      <c r="AJ82" s="707"/>
      <c r="AK82" s="812"/>
      <c r="AL82" s="705" t="str">
        <f t="shared" si="10"/>
        <v/>
      </c>
      <c r="AM82" s="705"/>
      <c r="AN82" s="151"/>
      <c r="AO82" s="206" t="str">
        <f t="shared" si="12"/>
        <v/>
      </c>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row>
    <row r="83" spans="2:993" ht="14.15" customHeight="1" x14ac:dyDescent="0.25">
      <c r="B83" s="59">
        <v>25</v>
      </c>
      <c r="C83" s="862" t="str">
        <f>IF('Ficha 2. DATOS ACTUACIONES RHB'!E88="","",'Ficha 2. DATOS ACTUACIONES RHB'!E88)</f>
        <v/>
      </c>
      <c r="D83" s="862"/>
      <c r="E83" s="862"/>
      <c r="F83" s="862"/>
      <c r="G83" s="862"/>
      <c r="H83" s="193">
        <f>'Ficha 2. DATOS ACTUACIONES RHB'!AD88</f>
        <v>0</v>
      </c>
      <c r="I83" s="508">
        <f>IF('Ficha 2. DATOS ACTUACIONES RHB'!$AL$57="SI",'Ficha 2. DATOS ACTUACIONES RHB'!AJ88,'Ficha 2. DATOS ACTUACIONES RHB'!AF88)</f>
        <v>0</v>
      </c>
      <c r="J83" s="508"/>
      <c r="K83" s="508"/>
      <c r="L83" s="508"/>
      <c r="M83" s="208">
        <f>IF('Ficha 2. DATOS ACTUACIONES RHB'!R88="",0,'Ficha 2. DATOS ACTUACIONES RHB'!R88)</f>
        <v>0</v>
      </c>
      <c r="N83" s="796">
        <f>IF('Ficha 2. DATOS ACTUACIONES RHB'!Y88="",0,'Ficha 2. DATOS ACTUACIONES RHB'!Y88)</f>
        <v>0</v>
      </c>
      <c r="O83" s="797"/>
      <c r="P83" s="797"/>
      <c r="Q83" s="508" t="str">
        <f t="shared" si="15"/>
        <v/>
      </c>
      <c r="R83" s="508"/>
      <c r="S83" s="508"/>
      <c r="T83" s="508" t="str">
        <f t="shared" si="5"/>
        <v/>
      </c>
      <c r="U83" s="508"/>
      <c r="V83" s="508"/>
      <c r="W83" s="706" t="str">
        <f t="shared" si="16"/>
        <v/>
      </c>
      <c r="X83" s="707"/>
      <c r="Y83" s="707"/>
      <c r="Z83" s="811" t="str">
        <f t="shared" si="13"/>
        <v/>
      </c>
      <c r="AA83" s="797"/>
      <c r="AB83" s="797"/>
      <c r="AC83" s="811">
        <f t="shared" si="14"/>
        <v>0</v>
      </c>
      <c r="AD83" s="797"/>
      <c r="AE83" s="797"/>
      <c r="AF83" s="706" t="str">
        <f t="shared" si="17"/>
        <v/>
      </c>
      <c r="AG83" s="707"/>
      <c r="AH83" s="707"/>
      <c r="AI83" s="706" t="str">
        <f t="shared" si="18"/>
        <v/>
      </c>
      <c r="AJ83" s="707"/>
      <c r="AK83" s="812"/>
      <c r="AL83" s="705" t="str">
        <f t="shared" si="10"/>
        <v/>
      </c>
      <c r="AM83" s="705"/>
      <c r="AN83" s="151"/>
      <c r="AO83" s="206" t="str">
        <f t="shared" si="12"/>
        <v/>
      </c>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row>
    <row r="84" spans="2:993" ht="14.15" customHeight="1" x14ac:dyDescent="0.25">
      <c r="B84" s="59">
        <v>26</v>
      </c>
      <c r="C84" s="862" t="str">
        <f>IF('Ficha 2. DATOS ACTUACIONES RHB'!E89="","",'Ficha 2. DATOS ACTUACIONES RHB'!E89)</f>
        <v/>
      </c>
      <c r="D84" s="862"/>
      <c r="E84" s="862"/>
      <c r="F84" s="862"/>
      <c r="G84" s="862"/>
      <c r="H84" s="193">
        <f>'Ficha 2. DATOS ACTUACIONES RHB'!AD89</f>
        <v>0</v>
      </c>
      <c r="I84" s="508">
        <f>IF('Ficha 2. DATOS ACTUACIONES RHB'!$AL$57="SI",'Ficha 2. DATOS ACTUACIONES RHB'!AJ89,'Ficha 2. DATOS ACTUACIONES RHB'!AF89)</f>
        <v>0</v>
      </c>
      <c r="J84" s="508"/>
      <c r="K84" s="508"/>
      <c r="L84" s="508"/>
      <c r="M84" s="208">
        <f>IF('Ficha 2. DATOS ACTUACIONES RHB'!R89="",0,'Ficha 2. DATOS ACTUACIONES RHB'!R89)</f>
        <v>0</v>
      </c>
      <c r="N84" s="796">
        <f>IF('Ficha 2. DATOS ACTUACIONES RHB'!Y89="",0,'Ficha 2. DATOS ACTUACIONES RHB'!Y89)</f>
        <v>0</v>
      </c>
      <c r="O84" s="797"/>
      <c r="P84" s="797"/>
      <c r="Q84" s="508" t="str">
        <f t="shared" si="15"/>
        <v/>
      </c>
      <c r="R84" s="508"/>
      <c r="S84" s="508"/>
      <c r="T84" s="508" t="str">
        <f t="shared" si="5"/>
        <v/>
      </c>
      <c r="U84" s="508"/>
      <c r="V84" s="508"/>
      <c r="W84" s="706" t="str">
        <f t="shared" si="16"/>
        <v/>
      </c>
      <c r="X84" s="707"/>
      <c r="Y84" s="707"/>
      <c r="Z84" s="811" t="str">
        <f t="shared" si="13"/>
        <v/>
      </c>
      <c r="AA84" s="797"/>
      <c r="AB84" s="797"/>
      <c r="AC84" s="811">
        <f t="shared" si="14"/>
        <v>0</v>
      </c>
      <c r="AD84" s="797"/>
      <c r="AE84" s="797"/>
      <c r="AF84" s="706" t="str">
        <f t="shared" si="17"/>
        <v/>
      </c>
      <c r="AG84" s="707"/>
      <c r="AH84" s="707"/>
      <c r="AI84" s="706" t="str">
        <f t="shared" si="18"/>
        <v/>
      </c>
      <c r="AJ84" s="707"/>
      <c r="AK84" s="812"/>
      <c r="AL84" s="705" t="str">
        <f t="shared" si="10"/>
        <v/>
      </c>
      <c r="AM84" s="705"/>
      <c r="AN84" s="151"/>
      <c r="AO84" s="206" t="str">
        <f t="shared" si="12"/>
        <v/>
      </c>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row>
    <row r="85" spans="2:993" ht="14.15" customHeight="1" x14ac:dyDescent="0.25">
      <c r="B85" s="59">
        <v>27</v>
      </c>
      <c r="C85" s="862" t="str">
        <f>IF('Ficha 2. DATOS ACTUACIONES RHB'!E90="","",'Ficha 2. DATOS ACTUACIONES RHB'!E90)</f>
        <v/>
      </c>
      <c r="D85" s="862"/>
      <c r="E85" s="862"/>
      <c r="F85" s="862"/>
      <c r="G85" s="862"/>
      <c r="H85" s="193">
        <f>'Ficha 2. DATOS ACTUACIONES RHB'!AD90</f>
        <v>0</v>
      </c>
      <c r="I85" s="508">
        <f>IF('Ficha 2. DATOS ACTUACIONES RHB'!$AL$57="SI",'Ficha 2. DATOS ACTUACIONES RHB'!AJ90,'Ficha 2. DATOS ACTUACIONES RHB'!AF90)</f>
        <v>0</v>
      </c>
      <c r="J85" s="508"/>
      <c r="K85" s="508"/>
      <c r="L85" s="508"/>
      <c r="M85" s="208">
        <f>IF('Ficha 2. DATOS ACTUACIONES RHB'!R90="",0,'Ficha 2. DATOS ACTUACIONES RHB'!R90)</f>
        <v>0</v>
      </c>
      <c r="N85" s="796">
        <f>IF('Ficha 2. DATOS ACTUACIONES RHB'!Y90="",0,'Ficha 2. DATOS ACTUACIONES RHB'!Y90)</f>
        <v>0</v>
      </c>
      <c r="O85" s="797"/>
      <c r="P85" s="797"/>
      <c r="Q85" s="508" t="str">
        <f t="shared" si="15"/>
        <v/>
      </c>
      <c r="R85" s="508"/>
      <c r="S85" s="508"/>
      <c r="T85" s="508" t="str">
        <f t="shared" si="5"/>
        <v/>
      </c>
      <c r="U85" s="508"/>
      <c r="V85" s="508"/>
      <c r="W85" s="706" t="str">
        <f t="shared" si="16"/>
        <v/>
      </c>
      <c r="X85" s="707"/>
      <c r="Y85" s="707"/>
      <c r="Z85" s="811" t="str">
        <f t="shared" si="13"/>
        <v/>
      </c>
      <c r="AA85" s="797"/>
      <c r="AB85" s="797"/>
      <c r="AC85" s="811">
        <f t="shared" si="14"/>
        <v>0</v>
      </c>
      <c r="AD85" s="797"/>
      <c r="AE85" s="797"/>
      <c r="AF85" s="706" t="str">
        <f t="shared" si="17"/>
        <v/>
      </c>
      <c r="AG85" s="707"/>
      <c r="AH85" s="707"/>
      <c r="AI85" s="706" t="str">
        <f t="shared" si="18"/>
        <v/>
      </c>
      <c r="AJ85" s="707"/>
      <c r="AK85" s="812"/>
      <c r="AL85" s="705" t="str">
        <f t="shared" si="10"/>
        <v/>
      </c>
      <c r="AM85" s="705"/>
      <c r="AN85" s="151"/>
      <c r="AO85" s="206" t="str">
        <f t="shared" si="12"/>
        <v/>
      </c>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row>
    <row r="86" spans="2:993" ht="14.15" customHeight="1" x14ac:dyDescent="0.25">
      <c r="B86" s="59">
        <v>28</v>
      </c>
      <c r="C86" s="862" t="str">
        <f>IF('Ficha 2. DATOS ACTUACIONES RHB'!E91="","",'Ficha 2. DATOS ACTUACIONES RHB'!E91)</f>
        <v/>
      </c>
      <c r="D86" s="862"/>
      <c r="E86" s="862"/>
      <c r="F86" s="862"/>
      <c r="G86" s="862"/>
      <c r="H86" s="193">
        <f>'Ficha 2. DATOS ACTUACIONES RHB'!AD91</f>
        <v>0</v>
      </c>
      <c r="I86" s="508">
        <f>IF('Ficha 2. DATOS ACTUACIONES RHB'!$AL$57="SI",'Ficha 2. DATOS ACTUACIONES RHB'!AJ91,'Ficha 2. DATOS ACTUACIONES RHB'!AF91)</f>
        <v>0</v>
      </c>
      <c r="J86" s="508"/>
      <c r="K86" s="508"/>
      <c r="L86" s="508"/>
      <c r="M86" s="208">
        <f>IF('Ficha 2. DATOS ACTUACIONES RHB'!R91="",0,'Ficha 2. DATOS ACTUACIONES RHB'!R91)</f>
        <v>0</v>
      </c>
      <c r="N86" s="796">
        <f>IF('Ficha 2. DATOS ACTUACIONES RHB'!Y91="",0,'Ficha 2. DATOS ACTUACIONES RHB'!Y91)</f>
        <v>0</v>
      </c>
      <c r="O86" s="797"/>
      <c r="P86" s="797"/>
      <c r="Q86" s="508" t="str">
        <f t="shared" si="15"/>
        <v/>
      </c>
      <c r="R86" s="508"/>
      <c r="S86" s="508"/>
      <c r="T86" s="508" t="str">
        <f t="shared" si="5"/>
        <v/>
      </c>
      <c r="U86" s="508"/>
      <c r="V86" s="508"/>
      <c r="W86" s="706" t="str">
        <f t="shared" si="16"/>
        <v/>
      </c>
      <c r="X86" s="707"/>
      <c r="Y86" s="707"/>
      <c r="Z86" s="811" t="str">
        <f t="shared" si="13"/>
        <v/>
      </c>
      <c r="AA86" s="797"/>
      <c r="AB86" s="797"/>
      <c r="AC86" s="811">
        <f t="shared" si="14"/>
        <v>0</v>
      </c>
      <c r="AD86" s="797"/>
      <c r="AE86" s="797"/>
      <c r="AF86" s="706" t="str">
        <f t="shared" si="17"/>
        <v/>
      </c>
      <c r="AG86" s="707"/>
      <c r="AH86" s="707"/>
      <c r="AI86" s="706" t="str">
        <f t="shared" si="18"/>
        <v/>
      </c>
      <c r="AJ86" s="707"/>
      <c r="AK86" s="812"/>
      <c r="AL86" s="705" t="str">
        <f t="shared" si="10"/>
        <v/>
      </c>
      <c r="AM86" s="705"/>
      <c r="AN86" s="151"/>
      <c r="AO86" s="206" t="str">
        <f t="shared" si="12"/>
        <v/>
      </c>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row>
    <row r="87" spans="2:993" ht="14.15" customHeight="1" x14ac:dyDescent="0.25">
      <c r="B87" s="59">
        <v>29</v>
      </c>
      <c r="C87" s="862" t="str">
        <f>IF('Ficha 2. DATOS ACTUACIONES RHB'!E92="","",'Ficha 2. DATOS ACTUACIONES RHB'!E92)</f>
        <v/>
      </c>
      <c r="D87" s="862"/>
      <c r="E87" s="862"/>
      <c r="F87" s="862"/>
      <c r="G87" s="862"/>
      <c r="H87" s="193">
        <f>'Ficha 2. DATOS ACTUACIONES RHB'!AD92</f>
        <v>0</v>
      </c>
      <c r="I87" s="508">
        <f>IF('Ficha 2. DATOS ACTUACIONES RHB'!$AL$57="SI",'Ficha 2. DATOS ACTUACIONES RHB'!AJ92,'Ficha 2. DATOS ACTUACIONES RHB'!AF92)</f>
        <v>0</v>
      </c>
      <c r="J87" s="508"/>
      <c r="K87" s="508"/>
      <c r="L87" s="508"/>
      <c r="M87" s="208">
        <f>IF('Ficha 2. DATOS ACTUACIONES RHB'!R92="",0,'Ficha 2. DATOS ACTUACIONES RHB'!R92)</f>
        <v>0</v>
      </c>
      <c r="N87" s="796">
        <f>IF('Ficha 2. DATOS ACTUACIONES RHB'!Y92="",0,'Ficha 2. DATOS ACTUACIONES RHB'!Y92)</f>
        <v>0</v>
      </c>
      <c r="O87" s="797"/>
      <c r="P87" s="797"/>
      <c r="Q87" s="508" t="str">
        <f t="shared" si="15"/>
        <v/>
      </c>
      <c r="R87" s="508"/>
      <c r="S87" s="508"/>
      <c r="T87" s="508" t="str">
        <f t="shared" si="5"/>
        <v/>
      </c>
      <c r="U87" s="508"/>
      <c r="V87" s="508"/>
      <c r="W87" s="706" t="str">
        <f t="shared" si="16"/>
        <v/>
      </c>
      <c r="X87" s="707"/>
      <c r="Y87" s="707"/>
      <c r="Z87" s="811" t="str">
        <f t="shared" si="13"/>
        <v/>
      </c>
      <c r="AA87" s="797"/>
      <c r="AB87" s="797"/>
      <c r="AC87" s="811">
        <f t="shared" si="14"/>
        <v>0</v>
      </c>
      <c r="AD87" s="797"/>
      <c r="AE87" s="797"/>
      <c r="AF87" s="706" t="str">
        <f t="shared" si="17"/>
        <v/>
      </c>
      <c r="AG87" s="707"/>
      <c r="AH87" s="707"/>
      <c r="AI87" s="706" t="str">
        <f t="shared" si="18"/>
        <v/>
      </c>
      <c r="AJ87" s="707"/>
      <c r="AK87" s="812"/>
      <c r="AL87" s="705" t="str">
        <f t="shared" si="10"/>
        <v/>
      </c>
      <c r="AM87" s="705"/>
      <c r="AN87" s="151"/>
      <c r="AO87" s="206" t="str">
        <f t="shared" si="12"/>
        <v/>
      </c>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row>
    <row r="88" spans="2:993" ht="14.15" customHeight="1" x14ac:dyDescent="0.25">
      <c r="B88" s="59">
        <v>30</v>
      </c>
      <c r="C88" s="862" t="str">
        <f>IF('Ficha 2. DATOS ACTUACIONES RHB'!E93="","",'Ficha 2. DATOS ACTUACIONES RHB'!E93)</f>
        <v/>
      </c>
      <c r="D88" s="862"/>
      <c r="E88" s="862"/>
      <c r="F88" s="862"/>
      <c r="G88" s="862"/>
      <c r="H88" s="193">
        <f>'Ficha 2. DATOS ACTUACIONES RHB'!AD93</f>
        <v>0</v>
      </c>
      <c r="I88" s="508">
        <f>IF('Ficha 2. DATOS ACTUACIONES RHB'!$AL$57="SI",'Ficha 2. DATOS ACTUACIONES RHB'!AJ93,'Ficha 2. DATOS ACTUACIONES RHB'!AF93)</f>
        <v>0</v>
      </c>
      <c r="J88" s="508"/>
      <c r="K88" s="508"/>
      <c r="L88" s="508"/>
      <c r="M88" s="208">
        <f>IF('Ficha 2. DATOS ACTUACIONES RHB'!R93="",0,'Ficha 2. DATOS ACTUACIONES RHB'!R93)</f>
        <v>0</v>
      </c>
      <c r="N88" s="796">
        <f>IF('Ficha 2. DATOS ACTUACIONES RHB'!Y93="",0,'Ficha 2. DATOS ACTUACIONES RHB'!Y93)</f>
        <v>0</v>
      </c>
      <c r="O88" s="797"/>
      <c r="P88" s="797"/>
      <c r="Q88" s="508" t="str">
        <f t="shared" si="15"/>
        <v/>
      </c>
      <c r="R88" s="508"/>
      <c r="S88" s="508"/>
      <c r="T88" s="508" t="str">
        <f t="shared" si="5"/>
        <v/>
      </c>
      <c r="U88" s="508"/>
      <c r="V88" s="508"/>
      <c r="W88" s="706" t="str">
        <f t="shared" si="16"/>
        <v/>
      </c>
      <c r="X88" s="707"/>
      <c r="Y88" s="707"/>
      <c r="Z88" s="811" t="str">
        <f t="shared" si="13"/>
        <v/>
      </c>
      <c r="AA88" s="797"/>
      <c r="AB88" s="797"/>
      <c r="AC88" s="811">
        <f t="shared" si="14"/>
        <v>0</v>
      </c>
      <c r="AD88" s="797"/>
      <c r="AE88" s="797"/>
      <c r="AF88" s="706" t="str">
        <f t="shared" si="17"/>
        <v/>
      </c>
      <c r="AG88" s="707"/>
      <c r="AH88" s="707"/>
      <c r="AI88" s="706" t="str">
        <f t="shared" si="18"/>
        <v/>
      </c>
      <c r="AJ88" s="707"/>
      <c r="AK88" s="812"/>
      <c r="AL88" s="705" t="str">
        <f t="shared" si="10"/>
        <v/>
      </c>
      <c r="AM88" s="705"/>
      <c r="AN88" s="151"/>
      <c r="AO88" s="206" t="str">
        <f t="shared" si="12"/>
        <v/>
      </c>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row>
    <row r="89" spans="2:993" ht="14.15" customHeight="1" x14ac:dyDescent="0.25">
      <c r="B89" s="59">
        <v>31</v>
      </c>
      <c r="C89" s="862" t="str">
        <f>IF('Ficha 2. DATOS ACTUACIONES RHB'!E94="","",'Ficha 2. DATOS ACTUACIONES RHB'!E94)</f>
        <v/>
      </c>
      <c r="D89" s="862"/>
      <c r="E89" s="862"/>
      <c r="F89" s="862"/>
      <c r="G89" s="862"/>
      <c r="H89" s="193">
        <f>'Ficha 2. DATOS ACTUACIONES RHB'!AD94</f>
        <v>0</v>
      </c>
      <c r="I89" s="508">
        <f>IF('Ficha 2. DATOS ACTUACIONES RHB'!$AL$57="SI",'Ficha 2. DATOS ACTUACIONES RHB'!AJ94,'Ficha 2. DATOS ACTUACIONES RHB'!AF94)</f>
        <v>0</v>
      </c>
      <c r="J89" s="508"/>
      <c r="K89" s="508"/>
      <c r="L89" s="508"/>
      <c r="M89" s="208">
        <f>IF('Ficha 2. DATOS ACTUACIONES RHB'!R94="",0,'Ficha 2. DATOS ACTUACIONES RHB'!R94)</f>
        <v>0</v>
      </c>
      <c r="N89" s="796">
        <f>IF('Ficha 2. DATOS ACTUACIONES RHB'!Y94="",0,'Ficha 2. DATOS ACTUACIONES RHB'!Y94)</f>
        <v>0</v>
      </c>
      <c r="O89" s="797"/>
      <c r="P89" s="797"/>
      <c r="Q89" s="508" t="str">
        <f t="shared" si="15"/>
        <v/>
      </c>
      <c r="R89" s="508"/>
      <c r="S89" s="508"/>
      <c r="T89" s="508" t="str">
        <f t="shared" si="5"/>
        <v/>
      </c>
      <c r="U89" s="508"/>
      <c r="V89" s="508"/>
      <c r="W89" s="706" t="str">
        <f t="shared" si="16"/>
        <v/>
      </c>
      <c r="X89" s="707"/>
      <c r="Y89" s="707"/>
      <c r="Z89" s="811" t="str">
        <f t="shared" si="13"/>
        <v/>
      </c>
      <c r="AA89" s="797"/>
      <c r="AB89" s="797"/>
      <c r="AC89" s="811">
        <f t="shared" si="14"/>
        <v>0</v>
      </c>
      <c r="AD89" s="797"/>
      <c r="AE89" s="797"/>
      <c r="AF89" s="706" t="str">
        <f t="shared" si="17"/>
        <v/>
      </c>
      <c r="AG89" s="707"/>
      <c r="AH89" s="707"/>
      <c r="AI89" s="706" t="str">
        <f t="shared" si="18"/>
        <v/>
      </c>
      <c r="AJ89" s="707"/>
      <c r="AK89" s="812"/>
      <c r="AL89" s="705" t="str">
        <f t="shared" si="10"/>
        <v/>
      </c>
      <c r="AM89" s="705"/>
      <c r="AN89" s="151"/>
      <c r="AO89" s="206" t="str">
        <f t="shared" si="12"/>
        <v/>
      </c>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row>
    <row r="90" spans="2:993" ht="14.15" customHeight="1" x14ac:dyDescent="0.25">
      <c r="B90" s="59">
        <v>32</v>
      </c>
      <c r="C90" s="862" t="str">
        <f>IF('Ficha 2. DATOS ACTUACIONES RHB'!E95="","",'Ficha 2. DATOS ACTUACIONES RHB'!E95)</f>
        <v/>
      </c>
      <c r="D90" s="862"/>
      <c r="E90" s="862"/>
      <c r="F90" s="862"/>
      <c r="G90" s="862"/>
      <c r="H90" s="193">
        <f>'Ficha 2. DATOS ACTUACIONES RHB'!AD95</f>
        <v>0</v>
      </c>
      <c r="I90" s="508">
        <f>IF('Ficha 2. DATOS ACTUACIONES RHB'!$AL$57="SI",'Ficha 2. DATOS ACTUACIONES RHB'!AJ95,'Ficha 2. DATOS ACTUACIONES RHB'!AF95)</f>
        <v>0</v>
      </c>
      <c r="J90" s="508"/>
      <c r="K90" s="508"/>
      <c r="L90" s="508"/>
      <c r="M90" s="208">
        <f>IF('Ficha 2. DATOS ACTUACIONES RHB'!R95="",0,'Ficha 2. DATOS ACTUACIONES RHB'!R95)</f>
        <v>0</v>
      </c>
      <c r="N90" s="796">
        <f>IF('Ficha 2. DATOS ACTUACIONES RHB'!Y95="",0,'Ficha 2. DATOS ACTUACIONES RHB'!Y95)</f>
        <v>0</v>
      </c>
      <c r="O90" s="797"/>
      <c r="P90" s="797"/>
      <c r="Q90" s="508" t="str">
        <f t="shared" si="15"/>
        <v/>
      </c>
      <c r="R90" s="508"/>
      <c r="S90" s="508"/>
      <c r="T90" s="508" t="str">
        <f t="shared" si="5"/>
        <v/>
      </c>
      <c r="U90" s="508"/>
      <c r="V90" s="508"/>
      <c r="W90" s="706" t="str">
        <f t="shared" si="16"/>
        <v/>
      </c>
      <c r="X90" s="707"/>
      <c r="Y90" s="707"/>
      <c r="Z90" s="811" t="str">
        <f t="shared" si="13"/>
        <v/>
      </c>
      <c r="AA90" s="797"/>
      <c r="AB90" s="797"/>
      <c r="AC90" s="811">
        <f t="shared" si="14"/>
        <v>0</v>
      </c>
      <c r="AD90" s="797"/>
      <c r="AE90" s="797"/>
      <c r="AF90" s="706" t="str">
        <f t="shared" si="17"/>
        <v/>
      </c>
      <c r="AG90" s="707"/>
      <c r="AH90" s="707"/>
      <c r="AI90" s="706" t="str">
        <f t="shared" si="18"/>
        <v/>
      </c>
      <c r="AJ90" s="707"/>
      <c r="AK90" s="812"/>
      <c r="AL90" s="705" t="str">
        <f t="shared" si="10"/>
        <v/>
      </c>
      <c r="AM90" s="705"/>
      <c r="AN90" s="151"/>
      <c r="AO90" s="206" t="str">
        <f t="shared" si="12"/>
        <v/>
      </c>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row>
    <row r="91" spans="2:993" ht="14.15" customHeight="1" x14ac:dyDescent="0.25">
      <c r="B91" s="59">
        <v>33</v>
      </c>
      <c r="C91" s="862" t="str">
        <f>IF('Ficha 2. DATOS ACTUACIONES RHB'!E96="","",'Ficha 2. DATOS ACTUACIONES RHB'!E96)</f>
        <v/>
      </c>
      <c r="D91" s="862"/>
      <c r="E91" s="862"/>
      <c r="F91" s="862"/>
      <c r="G91" s="862"/>
      <c r="H91" s="193">
        <f>'Ficha 2. DATOS ACTUACIONES RHB'!AD96</f>
        <v>0</v>
      </c>
      <c r="I91" s="508">
        <f>IF('Ficha 2. DATOS ACTUACIONES RHB'!$AL$57="SI",'Ficha 2. DATOS ACTUACIONES RHB'!AJ96,'Ficha 2. DATOS ACTUACIONES RHB'!AF96)</f>
        <v>0</v>
      </c>
      <c r="J91" s="508"/>
      <c r="K91" s="508"/>
      <c r="L91" s="508"/>
      <c r="M91" s="208">
        <f>IF('Ficha 2. DATOS ACTUACIONES RHB'!R96="",0,'Ficha 2. DATOS ACTUACIONES RHB'!R96)</f>
        <v>0</v>
      </c>
      <c r="N91" s="796">
        <f>IF('Ficha 2. DATOS ACTUACIONES RHB'!Y96="",0,'Ficha 2. DATOS ACTUACIONES RHB'!Y96)</f>
        <v>0</v>
      </c>
      <c r="O91" s="797"/>
      <c r="P91" s="797"/>
      <c r="Q91" s="508" t="str">
        <f t="shared" si="15"/>
        <v/>
      </c>
      <c r="R91" s="508"/>
      <c r="S91" s="508"/>
      <c r="T91" s="508" t="str">
        <f t="shared" si="5"/>
        <v/>
      </c>
      <c r="U91" s="508"/>
      <c r="V91" s="508"/>
      <c r="W91" s="706" t="str">
        <f t="shared" si="16"/>
        <v/>
      </c>
      <c r="X91" s="707"/>
      <c r="Y91" s="707"/>
      <c r="Z91" s="811" t="str">
        <f t="shared" si="13"/>
        <v/>
      </c>
      <c r="AA91" s="797"/>
      <c r="AB91" s="797"/>
      <c r="AC91" s="811">
        <f t="shared" si="14"/>
        <v>0</v>
      </c>
      <c r="AD91" s="797"/>
      <c r="AE91" s="797"/>
      <c r="AF91" s="706" t="str">
        <f t="shared" si="17"/>
        <v/>
      </c>
      <c r="AG91" s="707"/>
      <c r="AH91" s="707"/>
      <c r="AI91" s="706" t="str">
        <f t="shared" si="18"/>
        <v/>
      </c>
      <c r="AJ91" s="707"/>
      <c r="AK91" s="812"/>
      <c r="AL91" s="705" t="str">
        <f t="shared" ref="AL91:AL122" si="19">IFERROR(I91-W91-AF91-AI91-VLOOKUP(B91,$B$146:$AK$225,32,0),"")</f>
        <v/>
      </c>
      <c r="AM91" s="705"/>
      <c r="AN91" s="151"/>
      <c r="AO91" s="206" t="str">
        <f t="shared" si="12"/>
        <v/>
      </c>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row>
    <row r="92" spans="2:993" ht="14.15" customHeight="1" x14ac:dyDescent="0.25">
      <c r="B92" s="59">
        <v>34</v>
      </c>
      <c r="C92" s="862" t="str">
        <f>IF('Ficha 2. DATOS ACTUACIONES RHB'!E97="","",'Ficha 2. DATOS ACTUACIONES RHB'!E97)</f>
        <v/>
      </c>
      <c r="D92" s="862"/>
      <c r="E92" s="862"/>
      <c r="F92" s="862"/>
      <c r="G92" s="862"/>
      <c r="H92" s="193">
        <f>'Ficha 2. DATOS ACTUACIONES RHB'!AD97</f>
        <v>0</v>
      </c>
      <c r="I92" s="508">
        <f>IF('Ficha 2. DATOS ACTUACIONES RHB'!$AL$57="SI",'Ficha 2. DATOS ACTUACIONES RHB'!AJ97,'Ficha 2. DATOS ACTUACIONES RHB'!AF97)</f>
        <v>0</v>
      </c>
      <c r="J92" s="508"/>
      <c r="K92" s="508"/>
      <c r="L92" s="508"/>
      <c r="M92" s="208">
        <f>IF('Ficha 2. DATOS ACTUACIONES RHB'!R97="",0,'Ficha 2. DATOS ACTUACIONES RHB'!R97)</f>
        <v>0</v>
      </c>
      <c r="N92" s="796">
        <f>IF('Ficha 2. DATOS ACTUACIONES RHB'!Y97="",0,'Ficha 2. DATOS ACTUACIONES RHB'!Y97)</f>
        <v>0</v>
      </c>
      <c r="O92" s="797"/>
      <c r="P92" s="797"/>
      <c r="Q92" s="508" t="str">
        <f t="shared" si="15"/>
        <v/>
      </c>
      <c r="R92" s="508"/>
      <c r="S92" s="508"/>
      <c r="T92" s="508" t="str">
        <f t="shared" si="5"/>
        <v/>
      </c>
      <c r="U92" s="508"/>
      <c r="V92" s="508"/>
      <c r="W92" s="706" t="str">
        <f t="shared" si="16"/>
        <v/>
      </c>
      <c r="X92" s="707"/>
      <c r="Y92" s="707"/>
      <c r="Z92" s="811" t="str">
        <f t="shared" si="13"/>
        <v/>
      </c>
      <c r="AA92" s="797"/>
      <c r="AB92" s="797"/>
      <c r="AC92" s="811">
        <f t="shared" si="14"/>
        <v>0</v>
      </c>
      <c r="AD92" s="797"/>
      <c r="AE92" s="797"/>
      <c r="AF92" s="706" t="str">
        <f t="shared" si="17"/>
        <v/>
      </c>
      <c r="AG92" s="707"/>
      <c r="AH92" s="707"/>
      <c r="AI92" s="706" t="str">
        <f t="shared" si="18"/>
        <v/>
      </c>
      <c r="AJ92" s="707"/>
      <c r="AK92" s="812"/>
      <c r="AL92" s="705" t="str">
        <f t="shared" si="19"/>
        <v/>
      </c>
      <c r="AM92" s="705"/>
      <c r="AN92" s="151"/>
      <c r="AO92" s="206" t="str">
        <f t="shared" si="12"/>
        <v/>
      </c>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row>
    <row r="93" spans="2:993" ht="14.15" customHeight="1" x14ac:dyDescent="0.25">
      <c r="B93" s="59">
        <v>35</v>
      </c>
      <c r="C93" s="862" t="str">
        <f>IF('Ficha 2. DATOS ACTUACIONES RHB'!E98="","",'Ficha 2. DATOS ACTUACIONES RHB'!E98)</f>
        <v/>
      </c>
      <c r="D93" s="862"/>
      <c r="E93" s="862"/>
      <c r="F93" s="862"/>
      <c r="G93" s="862"/>
      <c r="H93" s="193">
        <f>'Ficha 2. DATOS ACTUACIONES RHB'!AD98</f>
        <v>0</v>
      </c>
      <c r="I93" s="508">
        <f>IF('Ficha 2. DATOS ACTUACIONES RHB'!$AL$57="SI",'Ficha 2. DATOS ACTUACIONES RHB'!AJ98,'Ficha 2. DATOS ACTUACIONES RHB'!AF98)</f>
        <v>0</v>
      </c>
      <c r="J93" s="508"/>
      <c r="K93" s="508"/>
      <c r="L93" s="508"/>
      <c r="M93" s="208">
        <f>IF('Ficha 2. DATOS ACTUACIONES RHB'!R98="",0,'Ficha 2. DATOS ACTUACIONES RHB'!R98)</f>
        <v>0</v>
      </c>
      <c r="N93" s="796">
        <f>IF('Ficha 2. DATOS ACTUACIONES RHB'!Y98="",0,'Ficha 2. DATOS ACTUACIONES RHB'!Y98)</f>
        <v>0</v>
      </c>
      <c r="O93" s="797"/>
      <c r="P93" s="797"/>
      <c r="Q93" s="508" t="str">
        <f t="shared" si="15"/>
        <v/>
      </c>
      <c r="R93" s="508"/>
      <c r="S93" s="508"/>
      <c r="T93" s="508" t="str">
        <f t="shared" si="5"/>
        <v/>
      </c>
      <c r="U93" s="508"/>
      <c r="V93" s="508"/>
      <c r="W93" s="706" t="str">
        <f t="shared" si="16"/>
        <v/>
      </c>
      <c r="X93" s="707"/>
      <c r="Y93" s="707"/>
      <c r="Z93" s="811" t="str">
        <f t="shared" si="13"/>
        <v/>
      </c>
      <c r="AA93" s="797"/>
      <c r="AB93" s="797"/>
      <c r="AC93" s="811">
        <f t="shared" si="14"/>
        <v>0</v>
      </c>
      <c r="AD93" s="797"/>
      <c r="AE93" s="797"/>
      <c r="AF93" s="706" t="str">
        <f t="shared" si="17"/>
        <v/>
      </c>
      <c r="AG93" s="707"/>
      <c r="AH93" s="707"/>
      <c r="AI93" s="706" t="str">
        <f t="shared" si="18"/>
        <v/>
      </c>
      <c r="AJ93" s="707"/>
      <c r="AK93" s="812"/>
      <c r="AL93" s="705" t="str">
        <f t="shared" si="19"/>
        <v/>
      </c>
      <c r="AM93" s="705"/>
      <c r="AN93" s="151"/>
      <c r="AO93" s="206" t="str">
        <f t="shared" si="12"/>
        <v/>
      </c>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row>
    <row r="94" spans="2:993" ht="14.15" customHeight="1" x14ac:dyDescent="0.25">
      <c r="B94" s="59">
        <v>36</v>
      </c>
      <c r="C94" s="862" t="str">
        <f>IF('Ficha 2. DATOS ACTUACIONES RHB'!E99="","",'Ficha 2. DATOS ACTUACIONES RHB'!E99)</f>
        <v/>
      </c>
      <c r="D94" s="862"/>
      <c r="E94" s="862"/>
      <c r="F94" s="862"/>
      <c r="G94" s="862"/>
      <c r="H94" s="193">
        <f>'Ficha 2. DATOS ACTUACIONES RHB'!AD99</f>
        <v>0</v>
      </c>
      <c r="I94" s="508">
        <f>IF('Ficha 2. DATOS ACTUACIONES RHB'!$AL$57="SI",'Ficha 2. DATOS ACTUACIONES RHB'!AJ99,'Ficha 2. DATOS ACTUACIONES RHB'!AF99)</f>
        <v>0</v>
      </c>
      <c r="J94" s="508"/>
      <c r="K94" s="508"/>
      <c r="L94" s="508"/>
      <c r="M94" s="208">
        <f>IF('Ficha 2. DATOS ACTUACIONES RHB'!R99="",0,'Ficha 2. DATOS ACTUACIONES RHB'!R99)</f>
        <v>0</v>
      </c>
      <c r="N94" s="796">
        <f>IF('Ficha 2. DATOS ACTUACIONES RHB'!Y99="",0,'Ficha 2. DATOS ACTUACIONES RHB'!Y99)</f>
        <v>0</v>
      </c>
      <c r="O94" s="797"/>
      <c r="P94" s="797"/>
      <c r="Q94" s="508" t="str">
        <f t="shared" si="15"/>
        <v/>
      </c>
      <c r="R94" s="508"/>
      <c r="S94" s="508"/>
      <c r="T94" s="508" t="str">
        <f t="shared" si="5"/>
        <v/>
      </c>
      <c r="U94" s="508"/>
      <c r="V94" s="508"/>
      <c r="W94" s="706" t="str">
        <f t="shared" si="16"/>
        <v/>
      </c>
      <c r="X94" s="707"/>
      <c r="Y94" s="707"/>
      <c r="Z94" s="811" t="str">
        <f t="shared" si="13"/>
        <v/>
      </c>
      <c r="AA94" s="797"/>
      <c r="AB94" s="797"/>
      <c r="AC94" s="811">
        <f t="shared" si="14"/>
        <v>0</v>
      </c>
      <c r="AD94" s="797"/>
      <c r="AE94" s="797"/>
      <c r="AF94" s="706" t="str">
        <f t="shared" si="17"/>
        <v/>
      </c>
      <c r="AG94" s="707"/>
      <c r="AH94" s="707"/>
      <c r="AI94" s="706" t="str">
        <f t="shared" si="18"/>
        <v/>
      </c>
      <c r="AJ94" s="707"/>
      <c r="AK94" s="812"/>
      <c r="AL94" s="705" t="str">
        <f t="shared" si="19"/>
        <v/>
      </c>
      <c r="AM94" s="705"/>
      <c r="AN94" s="151"/>
      <c r="AO94" s="206" t="str">
        <f t="shared" si="12"/>
        <v/>
      </c>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row>
    <row r="95" spans="2:993" ht="14.15" customHeight="1" x14ac:dyDescent="0.25">
      <c r="B95" s="59">
        <v>37</v>
      </c>
      <c r="C95" s="862" t="str">
        <f>IF('Ficha 2. DATOS ACTUACIONES RHB'!E100="","",'Ficha 2. DATOS ACTUACIONES RHB'!E100)</f>
        <v/>
      </c>
      <c r="D95" s="862"/>
      <c r="E95" s="862"/>
      <c r="F95" s="862"/>
      <c r="G95" s="862"/>
      <c r="H95" s="193">
        <f>'Ficha 2. DATOS ACTUACIONES RHB'!AD100</f>
        <v>0</v>
      </c>
      <c r="I95" s="508">
        <f>IF('Ficha 2. DATOS ACTUACIONES RHB'!$AL$57="SI",'Ficha 2. DATOS ACTUACIONES RHB'!AJ100,'Ficha 2. DATOS ACTUACIONES RHB'!AF100)</f>
        <v>0</v>
      </c>
      <c r="J95" s="508"/>
      <c r="K95" s="508"/>
      <c r="L95" s="508"/>
      <c r="M95" s="208">
        <f>IF('Ficha 2. DATOS ACTUACIONES RHB'!R100="",0,'Ficha 2. DATOS ACTUACIONES RHB'!R100)</f>
        <v>0</v>
      </c>
      <c r="N95" s="796">
        <f>IF('Ficha 2. DATOS ACTUACIONES RHB'!Y100="",0,'Ficha 2. DATOS ACTUACIONES RHB'!Y100)</f>
        <v>0</v>
      </c>
      <c r="O95" s="797"/>
      <c r="P95" s="797"/>
      <c r="Q95" s="508" t="str">
        <f t="shared" si="15"/>
        <v/>
      </c>
      <c r="R95" s="508"/>
      <c r="S95" s="508"/>
      <c r="T95" s="508" t="str">
        <f t="shared" si="5"/>
        <v/>
      </c>
      <c r="U95" s="508"/>
      <c r="V95" s="508"/>
      <c r="W95" s="706" t="str">
        <f t="shared" si="16"/>
        <v/>
      </c>
      <c r="X95" s="707"/>
      <c r="Y95" s="707"/>
      <c r="Z95" s="811" t="str">
        <f t="shared" si="13"/>
        <v/>
      </c>
      <c r="AA95" s="797"/>
      <c r="AB95" s="797"/>
      <c r="AC95" s="811">
        <f t="shared" si="14"/>
        <v>0</v>
      </c>
      <c r="AD95" s="797"/>
      <c r="AE95" s="797"/>
      <c r="AF95" s="706" t="str">
        <f t="shared" si="17"/>
        <v/>
      </c>
      <c r="AG95" s="707"/>
      <c r="AH95" s="707"/>
      <c r="AI95" s="706" t="str">
        <f t="shared" si="18"/>
        <v/>
      </c>
      <c r="AJ95" s="707"/>
      <c r="AK95" s="812"/>
      <c r="AL95" s="705" t="str">
        <f t="shared" si="19"/>
        <v/>
      </c>
      <c r="AM95" s="705"/>
      <c r="AN95" s="151"/>
      <c r="AO95" s="206" t="str">
        <f t="shared" si="12"/>
        <v/>
      </c>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row>
    <row r="96" spans="2:993" ht="14.15" customHeight="1" x14ac:dyDescent="0.25">
      <c r="B96" s="59">
        <v>38</v>
      </c>
      <c r="C96" s="862" t="str">
        <f>IF('Ficha 2. DATOS ACTUACIONES RHB'!E101="","",'Ficha 2. DATOS ACTUACIONES RHB'!E101)</f>
        <v/>
      </c>
      <c r="D96" s="862"/>
      <c r="E96" s="862"/>
      <c r="F96" s="862"/>
      <c r="G96" s="862"/>
      <c r="H96" s="193">
        <f>'Ficha 2. DATOS ACTUACIONES RHB'!AD101</f>
        <v>0</v>
      </c>
      <c r="I96" s="508">
        <f>IF('Ficha 2. DATOS ACTUACIONES RHB'!$AL$57="SI",'Ficha 2. DATOS ACTUACIONES RHB'!AJ101,'Ficha 2. DATOS ACTUACIONES RHB'!AF101)</f>
        <v>0</v>
      </c>
      <c r="J96" s="508"/>
      <c r="K96" s="508"/>
      <c r="L96" s="508"/>
      <c r="M96" s="208">
        <f>IF('Ficha 2. DATOS ACTUACIONES RHB'!R101="",0,'Ficha 2. DATOS ACTUACIONES RHB'!R101)</f>
        <v>0</v>
      </c>
      <c r="N96" s="796">
        <f>IF('Ficha 2. DATOS ACTUACIONES RHB'!Y101="",0,'Ficha 2. DATOS ACTUACIONES RHB'!Y101)</f>
        <v>0</v>
      </c>
      <c r="O96" s="797"/>
      <c r="P96" s="797"/>
      <c r="Q96" s="508" t="str">
        <f t="shared" si="15"/>
        <v/>
      </c>
      <c r="R96" s="508"/>
      <c r="S96" s="508"/>
      <c r="T96" s="508" t="str">
        <f t="shared" si="5"/>
        <v/>
      </c>
      <c r="U96" s="508"/>
      <c r="V96" s="508"/>
      <c r="W96" s="706" t="str">
        <f t="shared" si="16"/>
        <v/>
      </c>
      <c r="X96" s="707"/>
      <c r="Y96" s="707"/>
      <c r="Z96" s="811" t="str">
        <f t="shared" si="13"/>
        <v/>
      </c>
      <c r="AA96" s="797"/>
      <c r="AB96" s="797"/>
      <c r="AC96" s="811">
        <f t="shared" si="14"/>
        <v>0</v>
      </c>
      <c r="AD96" s="797"/>
      <c r="AE96" s="797"/>
      <c r="AF96" s="706" t="str">
        <f t="shared" si="17"/>
        <v/>
      </c>
      <c r="AG96" s="707"/>
      <c r="AH96" s="707"/>
      <c r="AI96" s="706" t="str">
        <f t="shared" si="18"/>
        <v/>
      </c>
      <c r="AJ96" s="707"/>
      <c r="AK96" s="812"/>
      <c r="AL96" s="705" t="str">
        <f t="shared" si="19"/>
        <v/>
      </c>
      <c r="AM96" s="705"/>
      <c r="AN96" s="151"/>
      <c r="AO96" s="206" t="str">
        <f t="shared" si="12"/>
        <v/>
      </c>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row>
    <row r="97" spans="2:993" ht="14.15" customHeight="1" x14ac:dyDescent="0.25">
      <c r="B97" s="59">
        <v>39</v>
      </c>
      <c r="C97" s="862" t="str">
        <f>IF('Ficha 2. DATOS ACTUACIONES RHB'!E102="","",'Ficha 2. DATOS ACTUACIONES RHB'!E102)</f>
        <v/>
      </c>
      <c r="D97" s="862"/>
      <c r="E97" s="862"/>
      <c r="F97" s="862"/>
      <c r="G97" s="862"/>
      <c r="H97" s="193">
        <f>'Ficha 2. DATOS ACTUACIONES RHB'!AD102</f>
        <v>0</v>
      </c>
      <c r="I97" s="508">
        <f>IF('Ficha 2. DATOS ACTUACIONES RHB'!$AL$57="SI",'Ficha 2. DATOS ACTUACIONES RHB'!AJ102,'Ficha 2. DATOS ACTUACIONES RHB'!AF102)</f>
        <v>0</v>
      </c>
      <c r="J97" s="508"/>
      <c r="K97" s="508"/>
      <c r="L97" s="508"/>
      <c r="M97" s="208">
        <f>IF('Ficha 2. DATOS ACTUACIONES RHB'!R102="",0,'Ficha 2. DATOS ACTUACIONES RHB'!R102)</f>
        <v>0</v>
      </c>
      <c r="N97" s="796">
        <f>IF('Ficha 2. DATOS ACTUACIONES RHB'!Y102="",0,'Ficha 2. DATOS ACTUACIONES RHB'!Y102)</f>
        <v>0</v>
      </c>
      <c r="O97" s="797"/>
      <c r="P97" s="797"/>
      <c r="Q97" s="508" t="str">
        <f t="shared" si="15"/>
        <v/>
      </c>
      <c r="R97" s="508"/>
      <c r="S97" s="508"/>
      <c r="T97" s="508" t="str">
        <f t="shared" si="5"/>
        <v/>
      </c>
      <c r="U97" s="508"/>
      <c r="V97" s="508"/>
      <c r="W97" s="706" t="str">
        <f t="shared" si="16"/>
        <v/>
      </c>
      <c r="X97" s="707"/>
      <c r="Y97" s="707"/>
      <c r="Z97" s="811" t="str">
        <f t="shared" si="13"/>
        <v/>
      </c>
      <c r="AA97" s="797"/>
      <c r="AB97" s="797"/>
      <c r="AC97" s="811">
        <f t="shared" si="14"/>
        <v>0</v>
      </c>
      <c r="AD97" s="797"/>
      <c r="AE97" s="797"/>
      <c r="AF97" s="706" t="str">
        <f t="shared" si="17"/>
        <v/>
      </c>
      <c r="AG97" s="707"/>
      <c r="AH97" s="707"/>
      <c r="AI97" s="706" t="str">
        <f t="shared" si="18"/>
        <v/>
      </c>
      <c r="AJ97" s="707"/>
      <c r="AK97" s="812"/>
      <c r="AL97" s="705" t="str">
        <f t="shared" si="19"/>
        <v/>
      </c>
      <c r="AM97" s="705"/>
      <c r="AN97" s="151"/>
      <c r="AO97" s="206" t="str">
        <f t="shared" si="12"/>
        <v/>
      </c>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row>
    <row r="98" spans="2:993" ht="14.15" customHeight="1" x14ac:dyDescent="0.25">
      <c r="B98" s="59">
        <v>40</v>
      </c>
      <c r="C98" s="862" t="str">
        <f>IF('Ficha 2. DATOS ACTUACIONES RHB'!E103="","",'Ficha 2. DATOS ACTUACIONES RHB'!E103)</f>
        <v/>
      </c>
      <c r="D98" s="862"/>
      <c r="E98" s="862"/>
      <c r="F98" s="862"/>
      <c r="G98" s="862"/>
      <c r="H98" s="211">
        <f>'Ficha 2. DATOS ACTUACIONES RHB'!AD103</f>
        <v>0</v>
      </c>
      <c r="I98" s="508">
        <f>IF('Ficha 2. DATOS ACTUACIONES RHB'!$AL$57="SI",'Ficha 2. DATOS ACTUACIONES RHB'!AJ103,'Ficha 2. DATOS ACTUACIONES RHB'!AF103)</f>
        <v>0</v>
      </c>
      <c r="J98" s="508"/>
      <c r="K98" s="508"/>
      <c r="L98" s="508"/>
      <c r="M98" s="208">
        <f>IF('Ficha 2. DATOS ACTUACIONES RHB'!R103="",0,'Ficha 2. DATOS ACTUACIONES RHB'!R103)</f>
        <v>0</v>
      </c>
      <c r="N98" s="796">
        <f>IF('Ficha 2. DATOS ACTUACIONES RHB'!Y103="",0,'Ficha 2. DATOS ACTUACIONES RHB'!Y103)</f>
        <v>0</v>
      </c>
      <c r="O98" s="797"/>
      <c r="P98" s="797"/>
      <c r="Q98" s="508" t="str">
        <f t="shared" ref="Q98:Q108" si="20">IF($H98="R1",$M$16*I98,IF($H98="R2",$M$17*I98,IF($H98="R3",$M$18*I98,"")))</f>
        <v/>
      </c>
      <c r="R98" s="508"/>
      <c r="S98" s="508"/>
      <c r="T98" s="508" t="str">
        <f t="shared" ref="T98:T108" si="21">IF($H98="R1",($S$16*M98)+(N98*$Z$16),IF($H98="R2",($S$17*M98)+($Z$17*N98),IF($H98="R3",($S$18*M98)+($Z$18*N98),"")))</f>
        <v/>
      </c>
      <c r="U98" s="508"/>
      <c r="V98" s="508"/>
      <c r="W98" s="706" t="str">
        <f t="shared" ref="W98:W108" si="22">IF(MIN(Q98,T98)=0,"",MIN(Q98,T98))</f>
        <v/>
      </c>
      <c r="X98" s="707"/>
      <c r="Y98" s="707"/>
      <c r="Z98" s="811" t="str">
        <f t="shared" ref="Z98:Z108" si="23">IF(I98=0,"",$H$26*I98)</f>
        <v/>
      </c>
      <c r="AA98" s="797"/>
      <c r="AB98" s="797"/>
      <c r="AC98" s="811">
        <f t="shared" ref="AC98:AC108" si="24">IF(M98="","",($R$26*M98)+($AB$26*N98))</f>
        <v>0</v>
      </c>
      <c r="AD98" s="797"/>
      <c r="AE98" s="797"/>
      <c r="AF98" s="706" t="str">
        <f t="shared" ref="AF98:AF108" si="25">IF(MIN(Z98,AC98)=0,"",MIN(Z98,AC98))</f>
        <v/>
      </c>
      <c r="AG98" s="707"/>
      <c r="AH98" s="707"/>
      <c r="AI98" s="706" t="str">
        <f t="shared" ref="AI98:AI108" si="26">IF(I98=0,"",$I$28*I98)</f>
        <v/>
      </c>
      <c r="AJ98" s="707"/>
      <c r="AK98" s="812"/>
      <c r="AL98" s="705" t="str">
        <f t="shared" si="19"/>
        <v/>
      </c>
      <c r="AM98" s="705"/>
      <c r="AN98" s="151"/>
      <c r="AO98" s="212" t="str">
        <f t="shared" ref="AO98:AO108" si="27">IF($H98="R1",($S$16*M98),IF($H98="R2",($S$17*M98),IF($H98="R3",($S$18*M98),"")))</f>
        <v/>
      </c>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row>
    <row r="99" spans="2:993" ht="14.15" customHeight="1" x14ac:dyDescent="0.25">
      <c r="B99" s="59">
        <v>41</v>
      </c>
      <c r="C99" s="862" t="str">
        <f>IF('Ficha 2. DATOS ACTUACIONES RHB'!E104="","",'Ficha 2. DATOS ACTUACIONES RHB'!E104)</f>
        <v/>
      </c>
      <c r="D99" s="862"/>
      <c r="E99" s="862"/>
      <c r="F99" s="862"/>
      <c r="G99" s="862"/>
      <c r="H99" s="211">
        <f>'Ficha 2. DATOS ACTUACIONES RHB'!AD104</f>
        <v>0</v>
      </c>
      <c r="I99" s="508">
        <f>IF('Ficha 2. DATOS ACTUACIONES RHB'!$AL$57="SI",'Ficha 2. DATOS ACTUACIONES RHB'!AJ104,'Ficha 2. DATOS ACTUACIONES RHB'!AF104)</f>
        <v>0</v>
      </c>
      <c r="J99" s="508"/>
      <c r="K99" s="508"/>
      <c r="L99" s="508"/>
      <c r="M99" s="208">
        <f>IF('Ficha 2. DATOS ACTUACIONES RHB'!R104="",0,'Ficha 2. DATOS ACTUACIONES RHB'!R104)</f>
        <v>0</v>
      </c>
      <c r="N99" s="796">
        <f>IF('Ficha 2. DATOS ACTUACIONES RHB'!Y104="",0,'Ficha 2. DATOS ACTUACIONES RHB'!Y104)</f>
        <v>0</v>
      </c>
      <c r="O99" s="797"/>
      <c r="P99" s="797"/>
      <c r="Q99" s="508" t="str">
        <f t="shared" si="20"/>
        <v/>
      </c>
      <c r="R99" s="508"/>
      <c r="S99" s="508"/>
      <c r="T99" s="508" t="str">
        <f t="shared" si="21"/>
        <v/>
      </c>
      <c r="U99" s="508"/>
      <c r="V99" s="508"/>
      <c r="W99" s="706" t="str">
        <f t="shared" si="22"/>
        <v/>
      </c>
      <c r="X99" s="707"/>
      <c r="Y99" s="707"/>
      <c r="Z99" s="811" t="str">
        <f t="shared" si="23"/>
        <v/>
      </c>
      <c r="AA99" s="797"/>
      <c r="AB99" s="797"/>
      <c r="AC99" s="811">
        <f t="shared" si="24"/>
        <v>0</v>
      </c>
      <c r="AD99" s="797"/>
      <c r="AE99" s="797"/>
      <c r="AF99" s="706" t="str">
        <f t="shared" si="25"/>
        <v/>
      </c>
      <c r="AG99" s="707"/>
      <c r="AH99" s="707"/>
      <c r="AI99" s="706" t="str">
        <f t="shared" si="26"/>
        <v/>
      </c>
      <c r="AJ99" s="707"/>
      <c r="AK99" s="812"/>
      <c r="AL99" s="705" t="str">
        <f t="shared" si="19"/>
        <v/>
      </c>
      <c r="AM99" s="705"/>
      <c r="AN99" s="151"/>
      <c r="AO99" s="212" t="str">
        <f t="shared" si="27"/>
        <v/>
      </c>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row>
    <row r="100" spans="2:993" ht="14.15" customHeight="1" x14ac:dyDescent="0.25">
      <c r="B100" s="59">
        <v>42</v>
      </c>
      <c r="C100" s="862" t="str">
        <f>IF('Ficha 2. DATOS ACTUACIONES RHB'!E105="","",'Ficha 2. DATOS ACTUACIONES RHB'!E105)</f>
        <v/>
      </c>
      <c r="D100" s="862"/>
      <c r="E100" s="862"/>
      <c r="F100" s="862"/>
      <c r="G100" s="862"/>
      <c r="H100" s="211">
        <f>'Ficha 2. DATOS ACTUACIONES RHB'!AD105</f>
        <v>0</v>
      </c>
      <c r="I100" s="508">
        <f>IF('Ficha 2. DATOS ACTUACIONES RHB'!$AL$57="SI",'Ficha 2. DATOS ACTUACIONES RHB'!AJ105,'Ficha 2. DATOS ACTUACIONES RHB'!AF105)</f>
        <v>0</v>
      </c>
      <c r="J100" s="508"/>
      <c r="K100" s="508"/>
      <c r="L100" s="508"/>
      <c r="M100" s="208">
        <f>IF('Ficha 2. DATOS ACTUACIONES RHB'!R105="",0,'Ficha 2. DATOS ACTUACIONES RHB'!R105)</f>
        <v>0</v>
      </c>
      <c r="N100" s="796">
        <f>IF('Ficha 2. DATOS ACTUACIONES RHB'!Y105="",0,'Ficha 2. DATOS ACTUACIONES RHB'!Y105)</f>
        <v>0</v>
      </c>
      <c r="O100" s="797"/>
      <c r="P100" s="797"/>
      <c r="Q100" s="508" t="str">
        <f t="shared" si="20"/>
        <v/>
      </c>
      <c r="R100" s="508"/>
      <c r="S100" s="508"/>
      <c r="T100" s="508" t="str">
        <f t="shared" si="21"/>
        <v/>
      </c>
      <c r="U100" s="508"/>
      <c r="V100" s="508"/>
      <c r="W100" s="706" t="str">
        <f t="shared" si="22"/>
        <v/>
      </c>
      <c r="X100" s="707"/>
      <c r="Y100" s="707"/>
      <c r="Z100" s="811" t="str">
        <f t="shared" si="23"/>
        <v/>
      </c>
      <c r="AA100" s="797"/>
      <c r="AB100" s="797"/>
      <c r="AC100" s="811">
        <f t="shared" si="24"/>
        <v>0</v>
      </c>
      <c r="AD100" s="797"/>
      <c r="AE100" s="797"/>
      <c r="AF100" s="706" t="str">
        <f t="shared" si="25"/>
        <v/>
      </c>
      <c r="AG100" s="707"/>
      <c r="AH100" s="707"/>
      <c r="AI100" s="706" t="str">
        <f t="shared" si="26"/>
        <v/>
      </c>
      <c r="AJ100" s="707"/>
      <c r="AK100" s="812"/>
      <c r="AL100" s="705" t="str">
        <f t="shared" si="19"/>
        <v/>
      </c>
      <c r="AM100" s="705"/>
      <c r="AN100" s="151"/>
      <c r="AO100" s="212" t="str">
        <f t="shared" si="27"/>
        <v/>
      </c>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row>
    <row r="101" spans="2:993" ht="14.15" customHeight="1" x14ac:dyDescent="0.25">
      <c r="B101" s="59">
        <v>43</v>
      </c>
      <c r="C101" s="862" t="str">
        <f>IF('Ficha 2. DATOS ACTUACIONES RHB'!E106="","",'Ficha 2. DATOS ACTUACIONES RHB'!E106)</f>
        <v/>
      </c>
      <c r="D101" s="862"/>
      <c r="E101" s="862"/>
      <c r="F101" s="862"/>
      <c r="G101" s="862"/>
      <c r="H101" s="211">
        <f>'Ficha 2. DATOS ACTUACIONES RHB'!AD106</f>
        <v>0</v>
      </c>
      <c r="I101" s="508">
        <f>IF('Ficha 2. DATOS ACTUACIONES RHB'!$AL$57="SI",'Ficha 2. DATOS ACTUACIONES RHB'!AJ106,'Ficha 2. DATOS ACTUACIONES RHB'!AF106)</f>
        <v>0</v>
      </c>
      <c r="J101" s="508"/>
      <c r="K101" s="508"/>
      <c r="L101" s="508"/>
      <c r="M101" s="208">
        <f>IF('Ficha 2. DATOS ACTUACIONES RHB'!R106="",0,'Ficha 2. DATOS ACTUACIONES RHB'!R106)</f>
        <v>0</v>
      </c>
      <c r="N101" s="796">
        <f>IF('Ficha 2. DATOS ACTUACIONES RHB'!Y106="",0,'Ficha 2. DATOS ACTUACIONES RHB'!Y106)</f>
        <v>0</v>
      </c>
      <c r="O101" s="797"/>
      <c r="P101" s="797"/>
      <c r="Q101" s="508" t="str">
        <f t="shared" si="20"/>
        <v/>
      </c>
      <c r="R101" s="508"/>
      <c r="S101" s="508"/>
      <c r="T101" s="508" t="str">
        <f t="shared" si="21"/>
        <v/>
      </c>
      <c r="U101" s="508"/>
      <c r="V101" s="508"/>
      <c r="W101" s="706" t="str">
        <f t="shared" si="22"/>
        <v/>
      </c>
      <c r="X101" s="707"/>
      <c r="Y101" s="707"/>
      <c r="Z101" s="811" t="str">
        <f t="shared" si="23"/>
        <v/>
      </c>
      <c r="AA101" s="797"/>
      <c r="AB101" s="797"/>
      <c r="AC101" s="811">
        <f t="shared" si="24"/>
        <v>0</v>
      </c>
      <c r="AD101" s="797"/>
      <c r="AE101" s="797"/>
      <c r="AF101" s="706" t="str">
        <f t="shared" si="25"/>
        <v/>
      </c>
      <c r="AG101" s="707"/>
      <c r="AH101" s="707"/>
      <c r="AI101" s="706" t="str">
        <f t="shared" si="26"/>
        <v/>
      </c>
      <c r="AJ101" s="707"/>
      <c r="AK101" s="812"/>
      <c r="AL101" s="705" t="str">
        <f t="shared" si="19"/>
        <v/>
      </c>
      <c r="AM101" s="705"/>
      <c r="AN101" s="151"/>
      <c r="AO101" s="212" t="str">
        <f t="shared" si="27"/>
        <v/>
      </c>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row>
    <row r="102" spans="2:993" ht="14.15" customHeight="1" x14ac:dyDescent="0.25">
      <c r="B102" s="59">
        <v>44</v>
      </c>
      <c r="C102" s="862" t="str">
        <f>IF('Ficha 2. DATOS ACTUACIONES RHB'!E107="","",'Ficha 2. DATOS ACTUACIONES RHB'!E107)</f>
        <v/>
      </c>
      <c r="D102" s="862"/>
      <c r="E102" s="862"/>
      <c r="F102" s="862"/>
      <c r="G102" s="862"/>
      <c r="H102" s="211">
        <f>'Ficha 2. DATOS ACTUACIONES RHB'!AD107</f>
        <v>0</v>
      </c>
      <c r="I102" s="508">
        <f>IF('Ficha 2. DATOS ACTUACIONES RHB'!$AL$57="SI",'Ficha 2. DATOS ACTUACIONES RHB'!AJ107,'Ficha 2. DATOS ACTUACIONES RHB'!AF107)</f>
        <v>0</v>
      </c>
      <c r="J102" s="508"/>
      <c r="K102" s="508"/>
      <c r="L102" s="508"/>
      <c r="M102" s="208">
        <f>IF('Ficha 2. DATOS ACTUACIONES RHB'!R107="",0,'Ficha 2. DATOS ACTUACIONES RHB'!R107)</f>
        <v>0</v>
      </c>
      <c r="N102" s="796">
        <f>IF('Ficha 2. DATOS ACTUACIONES RHB'!Y107="",0,'Ficha 2. DATOS ACTUACIONES RHB'!Y107)</f>
        <v>0</v>
      </c>
      <c r="O102" s="797"/>
      <c r="P102" s="797"/>
      <c r="Q102" s="508" t="str">
        <f t="shared" si="20"/>
        <v/>
      </c>
      <c r="R102" s="508"/>
      <c r="S102" s="508"/>
      <c r="T102" s="508" t="str">
        <f t="shared" si="21"/>
        <v/>
      </c>
      <c r="U102" s="508"/>
      <c r="V102" s="508"/>
      <c r="W102" s="706" t="str">
        <f t="shared" si="22"/>
        <v/>
      </c>
      <c r="X102" s="707"/>
      <c r="Y102" s="707"/>
      <c r="Z102" s="811" t="str">
        <f t="shared" si="23"/>
        <v/>
      </c>
      <c r="AA102" s="797"/>
      <c r="AB102" s="797"/>
      <c r="AC102" s="811">
        <f t="shared" si="24"/>
        <v>0</v>
      </c>
      <c r="AD102" s="797"/>
      <c r="AE102" s="797"/>
      <c r="AF102" s="706" t="str">
        <f t="shared" si="25"/>
        <v/>
      </c>
      <c r="AG102" s="707"/>
      <c r="AH102" s="707"/>
      <c r="AI102" s="706" t="str">
        <f t="shared" si="26"/>
        <v/>
      </c>
      <c r="AJ102" s="707"/>
      <c r="AK102" s="812"/>
      <c r="AL102" s="705" t="str">
        <f t="shared" si="19"/>
        <v/>
      </c>
      <c r="AM102" s="705"/>
      <c r="AN102" s="151"/>
      <c r="AO102" s="212" t="str">
        <f t="shared" si="27"/>
        <v/>
      </c>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row>
    <row r="103" spans="2:993" ht="14.15" customHeight="1" x14ac:dyDescent="0.25">
      <c r="B103" s="59">
        <v>45</v>
      </c>
      <c r="C103" s="862" t="str">
        <f>IF('Ficha 2. DATOS ACTUACIONES RHB'!E108="","",'Ficha 2. DATOS ACTUACIONES RHB'!E108)</f>
        <v/>
      </c>
      <c r="D103" s="862"/>
      <c r="E103" s="862"/>
      <c r="F103" s="862"/>
      <c r="G103" s="862"/>
      <c r="H103" s="211">
        <f>'Ficha 2. DATOS ACTUACIONES RHB'!AD108</f>
        <v>0</v>
      </c>
      <c r="I103" s="508">
        <f>IF('Ficha 2. DATOS ACTUACIONES RHB'!$AL$57="SI",'Ficha 2. DATOS ACTUACIONES RHB'!AJ108,'Ficha 2. DATOS ACTUACIONES RHB'!AF108)</f>
        <v>0</v>
      </c>
      <c r="J103" s="508"/>
      <c r="K103" s="508"/>
      <c r="L103" s="508"/>
      <c r="M103" s="208">
        <f>IF('Ficha 2. DATOS ACTUACIONES RHB'!R108="",0,'Ficha 2. DATOS ACTUACIONES RHB'!R108)</f>
        <v>0</v>
      </c>
      <c r="N103" s="796">
        <f>IF('Ficha 2. DATOS ACTUACIONES RHB'!Y108="",0,'Ficha 2. DATOS ACTUACIONES RHB'!Y108)</f>
        <v>0</v>
      </c>
      <c r="O103" s="797"/>
      <c r="P103" s="797"/>
      <c r="Q103" s="508" t="str">
        <f t="shared" si="20"/>
        <v/>
      </c>
      <c r="R103" s="508"/>
      <c r="S103" s="508"/>
      <c r="T103" s="508" t="str">
        <f t="shared" si="21"/>
        <v/>
      </c>
      <c r="U103" s="508"/>
      <c r="V103" s="508"/>
      <c r="W103" s="706" t="str">
        <f t="shared" si="22"/>
        <v/>
      </c>
      <c r="X103" s="707"/>
      <c r="Y103" s="707"/>
      <c r="Z103" s="811" t="str">
        <f t="shared" si="23"/>
        <v/>
      </c>
      <c r="AA103" s="797"/>
      <c r="AB103" s="797"/>
      <c r="AC103" s="811">
        <f t="shared" si="24"/>
        <v>0</v>
      </c>
      <c r="AD103" s="797"/>
      <c r="AE103" s="797"/>
      <c r="AF103" s="706" t="str">
        <f t="shared" si="25"/>
        <v/>
      </c>
      <c r="AG103" s="707"/>
      <c r="AH103" s="707"/>
      <c r="AI103" s="706" t="str">
        <f t="shared" si="26"/>
        <v/>
      </c>
      <c r="AJ103" s="707"/>
      <c r="AK103" s="812"/>
      <c r="AL103" s="705" t="str">
        <f t="shared" si="19"/>
        <v/>
      </c>
      <c r="AM103" s="705"/>
      <c r="AN103" s="151"/>
      <c r="AO103" s="212" t="str">
        <f t="shared" si="27"/>
        <v/>
      </c>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row>
    <row r="104" spans="2:993" ht="14.15" customHeight="1" x14ac:dyDescent="0.25">
      <c r="B104" s="59">
        <v>46</v>
      </c>
      <c r="C104" s="862" t="str">
        <f>IF('Ficha 2. DATOS ACTUACIONES RHB'!E109="","",'Ficha 2. DATOS ACTUACIONES RHB'!E109)</f>
        <v/>
      </c>
      <c r="D104" s="862"/>
      <c r="E104" s="862"/>
      <c r="F104" s="862"/>
      <c r="G104" s="862"/>
      <c r="H104" s="211">
        <f>'Ficha 2. DATOS ACTUACIONES RHB'!AD109</f>
        <v>0</v>
      </c>
      <c r="I104" s="508">
        <f>IF('Ficha 2. DATOS ACTUACIONES RHB'!$AL$57="SI",'Ficha 2. DATOS ACTUACIONES RHB'!AJ109,'Ficha 2. DATOS ACTUACIONES RHB'!AF109)</f>
        <v>0</v>
      </c>
      <c r="J104" s="508"/>
      <c r="K104" s="508"/>
      <c r="L104" s="508"/>
      <c r="M104" s="208">
        <f>IF('Ficha 2. DATOS ACTUACIONES RHB'!R109="",0,'Ficha 2. DATOS ACTUACIONES RHB'!R109)</f>
        <v>0</v>
      </c>
      <c r="N104" s="796">
        <f>IF('Ficha 2. DATOS ACTUACIONES RHB'!Y109="",0,'Ficha 2. DATOS ACTUACIONES RHB'!Y109)</f>
        <v>0</v>
      </c>
      <c r="O104" s="797"/>
      <c r="P104" s="797"/>
      <c r="Q104" s="508" t="str">
        <f t="shared" si="20"/>
        <v/>
      </c>
      <c r="R104" s="508"/>
      <c r="S104" s="508"/>
      <c r="T104" s="508" t="str">
        <f t="shared" si="21"/>
        <v/>
      </c>
      <c r="U104" s="508"/>
      <c r="V104" s="508"/>
      <c r="W104" s="706" t="str">
        <f t="shared" si="22"/>
        <v/>
      </c>
      <c r="X104" s="707"/>
      <c r="Y104" s="707"/>
      <c r="Z104" s="811" t="str">
        <f t="shared" si="23"/>
        <v/>
      </c>
      <c r="AA104" s="797"/>
      <c r="AB104" s="797"/>
      <c r="AC104" s="811">
        <f t="shared" si="24"/>
        <v>0</v>
      </c>
      <c r="AD104" s="797"/>
      <c r="AE104" s="797"/>
      <c r="AF104" s="706" t="str">
        <f t="shared" si="25"/>
        <v/>
      </c>
      <c r="AG104" s="707"/>
      <c r="AH104" s="707"/>
      <c r="AI104" s="706" t="str">
        <f t="shared" si="26"/>
        <v/>
      </c>
      <c r="AJ104" s="707"/>
      <c r="AK104" s="812"/>
      <c r="AL104" s="705" t="str">
        <f t="shared" si="19"/>
        <v/>
      </c>
      <c r="AM104" s="705"/>
      <c r="AN104" s="151"/>
      <c r="AO104" s="212" t="str">
        <f t="shared" si="27"/>
        <v/>
      </c>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row>
    <row r="105" spans="2:993" ht="14.15" customHeight="1" x14ac:dyDescent="0.25">
      <c r="B105" s="59">
        <v>47</v>
      </c>
      <c r="C105" s="862" t="str">
        <f>IF('Ficha 2. DATOS ACTUACIONES RHB'!E110="","",'Ficha 2. DATOS ACTUACIONES RHB'!E110)</f>
        <v/>
      </c>
      <c r="D105" s="862"/>
      <c r="E105" s="862"/>
      <c r="F105" s="862"/>
      <c r="G105" s="862"/>
      <c r="H105" s="211">
        <f>'Ficha 2. DATOS ACTUACIONES RHB'!AD110</f>
        <v>0</v>
      </c>
      <c r="I105" s="508">
        <f>IF('Ficha 2. DATOS ACTUACIONES RHB'!$AL$57="SI",'Ficha 2. DATOS ACTUACIONES RHB'!AJ110,'Ficha 2. DATOS ACTUACIONES RHB'!AF110)</f>
        <v>0</v>
      </c>
      <c r="J105" s="508"/>
      <c r="K105" s="508"/>
      <c r="L105" s="508"/>
      <c r="M105" s="208">
        <f>IF('Ficha 2. DATOS ACTUACIONES RHB'!R110="",0,'Ficha 2. DATOS ACTUACIONES RHB'!R110)</f>
        <v>0</v>
      </c>
      <c r="N105" s="796">
        <f>IF('Ficha 2. DATOS ACTUACIONES RHB'!Y110="",0,'Ficha 2. DATOS ACTUACIONES RHB'!Y110)</f>
        <v>0</v>
      </c>
      <c r="O105" s="797"/>
      <c r="P105" s="797"/>
      <c r="Q105" s="508" t="str">
        <f t="shared" si="20"/>
        <v/>
      </c>
      <c r="R105" s="508"/>
      <c r="S105" s="508"/>
      <c r="T105" s="508" t="str">
        <f t="shared" si="21"/>
        <v/>
      </c>
      <c r="U105" s="508"/>
      <c r="V105" s="508"/>
      <c r="W105" s="706" t="str">
        <f t="shared" si="22"/>
        <v/>
      </c>
      <c r="X105" s="707"/>
      <c r="Y105" s="707"/>
      <c r="Z105" s="811" t="str">
        <f t="shared" si="23"/>
        <v/>
      </c>
      <c r="AA105" s="797"/>
      <c r="AB105" s="797"/>
      <c r="AC105" s="811">
        <f t="shared" si="24"/>
        <v>0</v>
      </c>
      <c r="AD105" s="797"/>
      <c r="AE105" s="797"/>
      <c r="AF105" s="706" t="str">
        <f t="shared" si="25"/>
        <v/>
      </c>
      <c r="AG105" s="707"/>
      <c r="AH105" s="707"/>
      <c r="AI105" s="706" t="str">
        <f t="shared" si="26"/>
        <v/>
      </c>
      <c r="AJ105" s="707"/>
      <c r="AK105" s="812"/>
      <c r="AL105" s="705" t="str">
        <f t="shared" si="19"/>
        <v/>
      </c>
      <c r="AM105" s="705"/>
      <c r="AN105" s="151"/>
      <c r="AO105" s="212" t="str">
        <f t="shared" si="27"/>
        <v/>
      </c>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row>
    <row r="106" spans="2:993" ht="14.15" customHeight="1" x14ac:dyDescent="0.25">
      <c r="B106" s="59">
        <v>48</v>
      </c>
      <c r="C106" s="862" t="str">
        <f>IF('Ficha 2. DATOS ACTUACIONES RHB'!E111="","",'Ficha 2. DATOS ACTUACIONES RHB'!E111)</f>
        <v/>
      </c>
      <c r="D106" s="862"/>
      <c r="E106" s="862"/>
      <c r="F106" s="862"/>
      <c r="G106" s="862"/>
      <c r="H106" s="211">
        <f>'Ficha 2. DATOS ACTUACIONES RHB'!AD111</f>
        <v>0</v>
      </c>
      <c r="I106" s="508">
        <f>IF('Ficha 2. DATOS ACTUACIONES RHB'!$AL$57="SI",'Ficha 2. DATOS ACTUACIONES RHB'!AJ111,'Ficha 2. DATOS ACTUACIONES RHB'!AF111)</f>
        <v>0</v>
      </c>
      <c r="J106" s="508"/>
      <c r="K106" s="508"/>
      <c r="L106" s="508"/>
      <c r="M106" s="208">
        <f>IF('Ficha 2. DATOS ACTUACIONES RHB'!R111="",0,'Ficha 2. DATOS ACTUACIONES RHB'!R111)</f>
        <v>0</v>
      </c>
      <c r="N106" s="796">
        <f>IF('Ficha 2. DATOS ACTUACIONES RHB'!Y111="",0,'Ficha 2. DATOS ACTUACIONES RHB'!Y111)</f>
        <v>0</v>
      </c>
      <c r="O106" s="797"/>
      <c r="P106" s="797"/>
      <c r="Q106" s="508" t="str">
        <f t="shared" si="20"/>
        <v/>
      </c>
      <c r="R106" s="508"/>
      <c r="S106" s="508"/>
      <c r="T106" s="508" t="str">
        <f t="shared" si="21"/>
        <v/>
      </c>
      <c r="U106" s="508"/>
      <c r="V106" s="508"/>
      <c r="W106" s="706" t="str">
        <f t="shared" si="22"/>
        <v/>
      </c>
      <c r="X106" s="707"/>
      <c r="Y106" s="707"/>
      <c r="Z106" s="811" t="str">
        <f t="shared" si="23"/>
        <v/>
      </c>
      <c r="AA106" s="797"/>
      <c r="AB106" s="797"/>
      <c r="AC106" s="811">
        <f t="shared" si="24"/>
        <v>0</v>
      </c>
      <c r="AD106" s="797"/>
      <c r="AE106" s="797"/>
      <c r="AF106" s="706" t="str">
        <f t="shared" si="25"/>
        <v/>
      </c>
      <c r="AG106" s="707"/>
      <c r="AH106" s="707"/>
      <c r="AI106" s="706" t="str">
        <f t="shared" si="26"/>
        <v/>
      </c>
      <c r="AJ106" s="707"/>
      <c r="AK106" s="812"/>
      <c r="AL106" s="705" t="str">
        <f t="shared" si="19"/>
        <v/>
      </c>
      <c r="AM106" s="705"/>
      <c r="AN106" s="151"/>
      <c r="AO106" s="212" t="str">
        <f t="shared" si="27"/>
        <v/>
      </c>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row>
    <row r="107" spans="2:993" ht="14.15" customHeight="1" x14ac:dyDescent="0.25">
      <c r="B107" s="59">
        <v>49</v>
      </c>
      <c r="C107" s="862" t="str">
        <f>IF('Ficha 2. DATOS ACTUACIONES RHB'!E112="","",'Ficha 2. DATOS ACTUACIONES RHB'!E112)</f>
        <v/>
      </c>
      <c r="D107" s="862"/>
      <c r="E107" s="862"/>
      <c r="F107" s="862"/>
      <c r="G107" s="862"/>
      <c r="H107" s="211">
        <f>'Ficha 2. DATOS ACTUACIONES RHB'!AD112</f>
        <v>0</v>
      </c>
      <c r="I107" s="508">
        <f>IF('Ficha 2. DATOS ACTUACIONES RHB'!$AL$57="SI",'Ficha 2. DATOS ACTUACIONES RHB'!AJ112,'Ficha 2. DATOS ACTUACIONES RHB'!AF112)</f>
        <v>0</v>
      </c>
      <c r="J107" s="508"/>
      <c r="K107" s="508"/>
      <c r="L107" s="508"/>
      <c r="M107" s="208">
        <f>IF('Ficha 2. DATOS ACTUACIONES RHB'!R112="",0,'Ficha 2. DATOS ACTUACIONES RHB'!R112)</f>
        <v>0</v>
      </c>
      <c r="N107" s="796">
        <f>IF('Ficha 2. DATOS ACTUACIONES RHB'!Y112="",0,'Ficha 2. DATOS ACTUACIONES RHB'!Y112)</f>
        <v>0</v>
      </c>
      <c r="O107" s="797"/>
      <c r="P107" s="797"/>
      <c r="Q107" s="508" t="str">
        <f t="shared" si="20"/>
        <v/>
      </c>
      <c r="R107" s="508"/>
      <c r="S107" s="508"/>
      <c r="T107" s="508" t="str">
        <f t="shared" si="21"/>
        <v/>
      </c>
      <c r="U107" s="508"/>
      <c r="V107" s="508"/>
      <c r="W107" s="706" t="str">
        <f t="shared" si="22"/>
        <v/>
      </c>
      <c r="X107" s="707"/>
      <c r="Y107" s="707"/>
      <c r="Z107" s="811" t="str">
        <f t="shared" si="23"/>
        <v/>
      </c>
      <c r="AA107" s="797"/>
      <c r="AB107" s="797"/>
      <c r="AC107" s="811">
        <f t="shared" si="24"/>
        <v>0</v>
      </c>
      <c r="AD107" s="797"/>
      <c r="AE107" s="797"/>
      <c r="AF107" s="706" t="str">
        <f t="shared" si="25"/>
        <v/>
      </c>
      <c r="AG107" s="707"/>
      <c r="AH107" s="707"/>
      <c r="AI107" s="706" t="str">
        <f t="shared" si="26"/>
        <v/>
      </c>
      <c r="AJ107" s="707"/>
      <c r="AK107" s="812"/>
      <c r="AL107" s="705" t="str">
        <f t="shared" si="19"/>
        <v/>
      </c>
      <c r="AM107" s="705"/>
      <c r="AN107" s="151"/>
      <c r="AO107" s="212" t="str">
        <f t="shared" si="27"/>
        <v/>
      </c>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row>
    <row r="108" spans="2:993" ht="14.15" customHeight="1" x14ac:dyDescent="0.25">
      <c r="B108" s="59">
        <v>50</v>
      </c>
      <c r="C108" s="862" t="str">
        <f>IF('Ficha 2. DATOS ACTUACIONES RHB'!E113="","",'Ficha 2. DATOS ACTUACIONES RHB'!E113)</f>
        <v/>
      </c>
      <c r="D108" s="862"/>
      <c r="E108" s="862"/>
      <c r="F108" s="862"/>
      <c r="G108" s="862"/>
      <c r="H108" s="211">
        <f>'Ficha 2. DATOS ACTUACIONES RHB'!AD113</f>
        <v>0</v>
      </c>
      <c r="I108" s="508">
        <f>IF('Ficha 2. DATOS ACTUACIONES RHB'!$AL$57="SI",'Ficha 2. DATOS ACTUACIONES RHB'!AJ113,'Ficha 2. DATOS ACTUACIONES RHB'!AF113)</f>
        <v>0</v>
      </c>
      <c r="J108" s="508"/>
      <c r="K108" s="508"/>
      <c r="L108" s="508"/>
      <c r="M108" s="208">
        <f>IF('Ficha 2. DATOS ACTUACIONES RHB'!R113="",0,'Ficha 2. DATOS ACTUACIONES RHB'!R113)</f>
        <v>0</v>
      </c>
      <c r="N108" s="796">
        <f>IF('Ficha 2. DATOS ACTUACIONES RHB'!Y113="",0,'Ficha 2. DATOS ACTUACIONES RHB'!Y113)</f>
        <v>0</v>
      </c>
      <c r="O108" s="797"/>
      <c r="P108" s="797"/>
      <c r="Q108" s="508" t="str">
        <f t="shared" si="20"/>
        <v/>
      </c>
      <c r="R108" s="508"/>
      <c r="S108" s="508"/>
      <c r="T108" s="508" t="str">
        <f t="shared" si="21"/>
        <v/>
      </c>
      <c r="U108" s="508"/>
      <c r="V108" s="508"/>
      <c r="W108" s="706" t="str">
        <f t="shared" si="22"/>
        <v/>
      </c>
      <c r="X108" s="707"/>
      <c r="Y108" s="707"/>
      <c r="Z108" s="811" t="str">
        <f t="shared" si="23"/>
        <v/>
      </c>
      <c r="AA108" s="797"/>
      <c r="AB108" s="797"/>
      <c r="AC108" s="811">
        <f t="shared" si="24"/>
        <v>0</v>
      </c>
      <c r="AD108" s="797"/>
      <c r="AE108" s="797"/>
      <c r="AF108" s="706" t="str">
        <f t="shared" si="25"/>
        <v/>
      </c>
      <c r="AG108" s="707"/>
      <c r="AH108" s="707"/>
      <c r="AI108" s="706" t="str">
        <f t="shared" si="26"/>
        <v/>
      </c>
      <c r="AJ108" s="707"/>
      <c r="AK108" s="812"/>
      <c r="AL108" s="705" t="str">
        <f t="shared" si="19"/>
        <v/>
      </c>
      <c r="AM108" s="705"/>
      <c r="AN108" s="151"/>
      <c r="AO108" s="212" t="str">
        <f t="shared" si="27"/>
        <v/>
      </c>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row>
    <row r="109" spans="2:993" ht="14.15" customHeight="1" x14ac:dyDescent="0.25">
      <c r="B109" s="59">
        <v>51</v>
      </c>
      <c r="C109" s="862" t="str">
        <f>IF('Ficha 2. DATOS ACTUACIONES RHB'!E114="","",'Ficha 2. DATOS ACTUACIONES RHB'!E114)</f>
        <v/>
      </c>
      <c r="D109" s="862"/>
      <c r="E109" s="862"/>
      <c r="F109" s="862"/>
      <c r="G109" s="862"/>
      <c r="H109" s="211">
        <f>'Ficha 2. DATOS ACTUACIONES RHB'!AD114</f>
        <v>0</v>
      </c>
      <c r="I109" s="508">
        <f>IF('Ficha 2. DATOS ACTUACIONES RHB'!$AL$57="SI",'Ficha 2. DATOS ACTUACIONES RHB'!AJ114,'Ficha 2. DATOS ACTUACIONES RHB'!AF114)</f>
        <v>0</v>
      </c>
      <c r="J109" s="508"/>
      <c r="K109" s="508"/>
      <c r="L109" s="508"/>
      <c r="M109" s="208">
        <f>IF('Ficha 2. DATOS ACTUACIONES RHB'!R114="",0,'Ficha 2. DATOS ACTUACIONES RHB'!R114)</f>
        <v>0</v>
      </c>
      <c r="N109" s="796">
        <f>IF('Ficha 2. DATOS ACTUACIONES RHB'!Y114="",0,'Ficha 2. DATOS ACTUACIONES RHB'!Y114)</f>
        <v>0</v>
      </c>
      <c r="O109" s="797"/>
      <c r="P109" s="797"/>
      <c r="Q109" s="508" t="str">
        <f t="shared" ref="Q109:Q119" si="28">IF($H109="R1",$M$16*I109,IF($H109="R2",$M$17*I109,IF($H109="R3",$M$18*I109,"")))</f>
        <v/>
      </c>
      <c r="R109" s="508"/>
      <c r="S109" s="508"/>
      <c r="T109" s="508" t="str">
        <f t="shared" ref="T109:T119" si="29">IF($H109="R1",($S$16*M109)+(N109*$Z$16),IF($H109="R2",($S$17*M109)+($Z$17*N109),IF($H109="R3",($S$18*M109)+($Z$18*N109),"")))</f>
        <v/>
      </c>
      <c r="U109" s="508"/>
      <c r="V109" s="508"/>
      <c r="W109" s="706" t="str">
        <f t="shared" ref="W109:W119" si="30">IF(MIN(Q109,T109)=0,"",MIN(Q109,T109))</f>
        <v/>
      </c>
      <c r="X109" s="707"/>
      <c r="Y109" s="707"/>
      <c r="Z109" s="811" t="str">
        <f t="shared" ref="Z109:Z119" si="31">IF(I109=0,"",$H$26*I109)</f>
        <v/>
      </c>
      <c r="AA109" s="797"/>
      <c r="AB109" s="797"/>
      <c r="AC109" s="811">
        <f t="shared" ref="AC109:AC119" si="32">IF(M109="","",($R$26*M109)+($AB$26*N109))</f>
        <v>0</v>
      </c>
      <c r="AD109" s="797"/>
      <c r="AE109" s="797"/>
      <c r="AF109" s="706" t="str">
        <f t="shared" ref="AF109:AF119" si="33">IF(MIN(Z109,AC109)=0,"",MIN(Z109,AC109))</f>
        <v/>
      </c>
      <c r="AG109" s="707"/>
      <c r="AH109" s="707"/>
      <c r="AI109" s="706" t="str">
        <f t="shared" ref="AI109:AI119" si="34">IF(I109=0,"",$I$28*I109)</f>
        <v/>
      </c>
      <c r="AJ109" s="707"/>
      <c r="AK109" s="812"/>
      <c r="AL109" s="705" t="str">
        <f t="shared" si="19"/>
        <v/>
      </c>
      <c r="AM109" s="705"/>
      <c r="AN109" s="151"/>
      <c r="AO109" s="212" t="str">
        <f t="shared" ref="AO109:AO119" si="35">IF($H109="R1",($S$16*M109),IF($H109="R2",($S$17*M109),IF($H109="R3",($S$18*M109),"")))</f>
        <v/>
      </c>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row>
    <row r="110" spans="2:993" ht="14.15" customHeight="1" x14ac:dyDescent="0.25">
      <c r="B110" s="59">
        <v>52</v>
      </c>
      <c r="C110" s="862" t="str">
        <f>IF('Ficha 2. DATOS ACTUACIONES RHB'!E115="","",'Ficha 2. DATOS ACTUACIONES RHB'!E115)</f>
        <v/>
      </c>
      <c r="D110" s="862"/>
      <c r="E110" s="862"/>
      <c r="F110" s="862"/>
      <c r="G110" s="862"/>
      <c r="H110" s="211">
        <f>'Ficha 2. DATOS ACTUACIONES RHB'!AD115</f>
        <v>0</v>
      </c>
      <c r="I110" s="508">
        <f>IF('Ficha 2. DATOS ACTUACIONES RHB'!$AL$57="SI",'Ficha 2. DATOS ACTUACIONES RHB'!AJ115,'Ficha 2. DATOS ACTUACIONES RHB'!AF115)</f>
        <v>0</v>
      </c>
      <c r="J110" s="508"/>
      <c r="K110" s="508"/>
      <c r="L110" s="508"/>
      <c r="M110" s="208">
        <f>IF('Ficha 2. DATOS ACTUACIONES RHB'!R115="",0,'Ficha 2. DATOS ACTUACIONES RHB'!R115)</f>
        <v>0</v>
      </c>
      <c r="N110" s="796">
        <f>IF('Ficha 2. DATOS ACTUACIONES RHB'!Y115="",0,'Ficha 2. DATOS ACTUACIONES RHB'!Y115)</f>
        <v>0</v>
      </c>
      <c r="O110" s="797"/>
      <c r="P110" s="797"/>
      <c r="Q110" s="508" t="str">
        <f t="shared" si="28"/>
        <v/>
      </c>
      <c r="R110" s="508"/>
      <c r="S110" s="508"/>
      <c r="T110" s="508" t="str">
        <f t="shared" si="29"/>
        <v/>
      </c>
      <c r="U110" s="508"/>
      <c r="V110" s="508"/>
      <c r="W110" s="706" t="str">
        <f t="shared" si="30"/>
        <v/>
      </c>
      <c r="X110" s="707"/>
      <c r="Y110" s="707"/>
      <c r="Z110" s="811" t="str">
        <f t="shared" si="31"/>
        <v/>
      </c>
      <c r="AA110" s="797"/>
      <c r="AB110" s="797"/>
      <c r="AC110" s="811">
        <f t="shared" si="32"/>
        <v>0</v>
      </c>
      <c r="AD110" s="797"/>
      <c r="AE110" s="797"/>
      <c r="AF110" s="706" t="str">
        <f t="shared" si="33"/>
        <v/>
      </c>
      <c r="AG110" s="707"/>
      <c r="AH110" s="707"/>
      <c r="AI110" s="706" t="str">
        <f t="shared" si="34"/>
        <v/>
      </c>
      <c r="AJ110" s="707"/>
      <c r="AK110" s="812"/>
      <c r="AL110" s="705" t="str">
        <f t="shared" si="19"/>
        <v/>
      </c>
      <c r="AM110" s="705"/>
      <c r="AN110" s="151"/>
      <c r="AO110" s="212" t="str">
        <f t="shared" si="35"/>
        <v/>
      </c>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row>
    <row r="111" spans="2:993" ht="14.15" customHeight="1" x14ac:dyDescent="0.25">
      <c r="B111" s="59">
        <v>53</v>
      </c>
      <c r="C111" s="862" t="str">
        <f>IF('Ficha 2. DATOS ACTUACIONES RHB'!E116="","",'Ficha 2. DATOS ACTUACIONES RHB'!E116)</f>
        <v/>
      </c>
      <c r="D111" s="862"/>
      <c r="E111" s="862"/>
      <c r="F111" s="862"/>
      <c r="G111" s="862"/>
      <c r="H111" s="211">
        <f>'Ficha 2. DATOS ACTUACIONES RHB'!AD116</f>
        <v>0</v>
      </c>
      <c r="I111" s="508">
        <f>IF('Ficha 2. DATOS ACTUACIONES RHB'!$AL$57="SI",'Ficha 2. DATOS ACTUACIONES RHB'!AJ116,'Ficha 2. DATOS ACTUACIONES RHB'!AF116)</f>
        <v>0</v>
      </c>
      <c r="J111" s="508"/>
      <c r="K111" s="508"/>
      <c r="L111" s="508"/>
      <c r="M111" s="208">
        <f>IF('Ficha 2. DATOS ACTUACIONES RHB'!R116="",0,'Ficha 2. DATOS ACTUACIONES RHB'!R116)</f>
        <v>0</v>
      </c>
      <c r="N111" s="796">
        <f>IF('Ficha 2. DATOS ACTUACIONES RHB'!Y116="",0,'Ficha 2. DATOS ACTUACIONES RHB'!Y116)</f>
        <v>0</v>
      </c>
      <c r="O111" s="797"/>
      <c r="P111" s="797"/>
      <c r="Q111" s="508" t="str">
        <f t="shared" si="28"/>
        <v/>
      </c>
      <c r="R111" s="508"/>
      <c r="S111" s="508"/>
      <c r="T111" s="508" t="str">
        <f t="shared" si="29"/>
        <v/>
      </c>
      <c r="U111" s="508"/>
      <c r="V111" s="508"/>
      <c r="W111" s="706" t="str">
        <f t="shared" si="30"/>
        <v/>
      </c>
      <c r="X111" s="707"/>
      <c r="Y111" s="707"/>
      <c r="Z111" s="811" t="str">
        <f t="shared" si="31"/>
        <v/>
      </c>
      <c r="AA111" s="797"/>
      <c r="AB111" s="797"/>
      <c r="AC111" s="811">
        <f t="shared" si="32"/>
        <v>0</v>
      </c>
      <c r="AD111" s="797"/>
      <c r="AE111" s="797"/>
      <c r="AF111" s="706" t="str">
        <f t="shared" si="33"/>
        <v/>
      </c>
      <c r="AG111" s="707"/>
      <c r="AH111" s="707"/>
      <c r="AI111" s="706" t="str">
        <f t="shared" si="34"/>
        <v/>
      </c>
      <c r="AJ111" s="707"/>
      <c r="AK111" s="812"/>
      <c r="AL111" s="705" t="str">
        <f t="shared" si="19"/>
        <v/>
      </c>
      <c r="AM111" s="705"/>
      <c r="AN111" s="151"/>
      <c r="AO111" s="212" t="str">
        <f t="shared" si="35"/>
        <v/>
      </c>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row>
    <row r="112" spans="2:993" ht="14.15" customHeight="1" x14ac:dyDescent="0.25">
      <c r="B112" s="59">
        <v>54</v>
      </c>
      <c r="C112" s="862" t="str">
        <f>IF('Ficha 2. DATOS ACTUACIONES RHB'!E117="","",'Ficha 2. DATOS ACTUACIONES RHB'!E117)</f>
        <v/>
      </c>
      <c r="D112" s="862"/>
      <c r="E112" s="862"/>
      <c r="F112" s="862"/>
      <c r="G112" s="862"/>
      <c r="H112" s="211">
        <f>'Ficha 2. DATOS ACTUACIONES RHB'!AD117</f>
        <v>0</v>
      </c>
      <c r="I112" s="508">
        <f>IF('Ficha 2. DATOS ACTUACIONES RHB'!$AL$57="SI",'Ficha 2. DATOS ACTUACIONES RHB'!AJ117,'Ficha 2. DATOS ACTUACIONES RHB'!AF117)</f>
        <v>0</v>
      </c>
      <c r="J112" s="508"/>
      <c r="K112" s="508"/>
      <c r="L112" s="508"/>
      <c r="M112" s="208">
        <f>IF('Ficha 2. DATOS ACTUACIONES RHB'!R117="",0,'Ficha 2. DATOS ACTUACIONES RHB'!R117)</f>
        <v>0</v>
      </c>
      <c r="N112" s="796">
        <f>IF('Ficha 2. DATOS ACTUACIONES RHB'!Y117="",0,'Ficha 2. DATOS ACTUACIONES RHB'!Y117)</f>
        <v>0</v>
      </c>
      <c r="O112" s="797"/>
      <c r="P112" s="797"/>
      <c r="Q112" s="508" t="str">
        <f t="shared" si="28"/>
        <v/>
      </c>
      <c r="R112" s="508"/>
      <c r="S112" s="508"/>
      <c r="T112" s="508" t="str">
        <f t="shared" si="29"/>
        <v/>
      </c>
      <c r="U112" s="508"/>
      <c r="V112" s="508"/>
      <c r="W112" s="706" t="str">
        <f t="shared" si="30"/>
        <v/>
      </c>
      <c r="X112" s="707"/>
      <c r="Y112" s="707"/>
      <c r="Z112" s="811" t="str">
        <f t="shared" si="31"/>
        <v/>
      </c>
      <c r="AA112" s="797"/>
      <c r="AB112" s="797"/>
      <c r="AC112" s="811">
        <f t="shared" si="32"/>
        <v>0</v>
      </c>
      <c r="AD112" s="797"/>
      <c r="AE112" s="797"/>
      <c r="AF112" s="706" t="str">
        <f t="shared" si="33"/>
        <v/>
      </c>
      <c r="AG112" s="707"/>
      <c r="AH112" s="707"/>
      <c r="AI112" s="706" t="str">
        <f t="shared" si="34"/>
        <v/>
      </c>
      <c r="AJ112" s="707"/>
      <c r="AK112" s="812"/>
      <c r="AL112" s="705" t="str">
        <f t="shared" si="19"/>
        <v/>
      </c>
      <c r="AM112" s="705"/>
      <c r="AN112" s="151"/>
      <c r="AO112" s="212" t="str">
        <f t="shared" si="35"/>
        <v/>
      </c>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row>
    <row r="113" spans="2:993" ht="14.15" customHeight="1" x14ac:dyDescent="0.25">
      <c r="B113" s="59">
        <v>55</v>
      </c>
      <c r="C113" s="862" t="str">
        <f>IF('Ficha 2. DATOS ACTUACIONES RHB'!E118="","",'Ficha 2. DATOS ACTUACIONES RHB'!E118)</f>
        <v/>
      </c>
      <c r="D113" s="862"/>
      <c r="E113" s="862"/>
      <c r="F113" s="862"/>
      <c r="G113" s="862"/>
      <c r="H113" s="211">
        <f>'Ficha 2. DATOS ACTUACIONES RHB'!AD118</f>
        <v>0</v>
      </c>
      <c r="I113" s="508">
        <f>IF('Ficha 2. DATOS ACTUACIONES RHB'!$AL$57="SI",'Ficha 2. DATOS ACTUACIONES RHB'!AJ118,'Ficha 2. DATOS ACTUACIONES RHB'!AF118)</f>
        <v>0</v>
      </c>
      <c r="J113" s="508"/>
      <c r="K113" s="508"/>
      <c r="L113" s="508"/>
      <c r="M113" s="208">
        <f>IF('Ficha 2. DATOS ACTUACIONES RHB'!R118="",0,'Ficha 2. DATOS ACTUACIONES RHB'!R118)</f>
        <v>0</v>
      </c>
      <c r="N113" s="796">
        <f>IF('Ficha 2. DATOS ACTUACIONES RHB'!Y118="",0,'Ficha 2. DATOS ACTUACIONES RHB'!Y118)</f>
        <v>0</v>
      </c>
      <c r="O113" s="797"/>
      <c r="P113" s="797"/>
      <c r="Q113" s="508" t="str">
        <f t="shared" si="28"/>
        <v/>
      </c>
      <c r="R113" s="508"/>
      <c r="S113" s="508"/>
      <c r="T113" s="508" t="str">
        <f t="shared" si="29"/>
        <v/>
      </c>
      <c r="U113" s="508"/>
      <c r="V113" s="508"/>
      <c r="W113" s="706" t="str">
        <f t="shared" si="30"/>
        <v/>
      </c>
      <c r="X113" s="707"/>
      <c r="Y113" s="707"/>
      <c r="Z113" s="811" t="str">
        <f t="shared" si="31"/>
        <v/>
      </c>
      <c r="AA113" s="797"/>
      <c r="AB113" s="797"/>
      <c r="AC113" s="811">
        <f t="shared" si="32"/>
        <v>0</v>
      </c>
      <c r="AD113" s="797"/>
      <c r="AE113" s="797"/>
      <c r="AF113" s="706" t="str">
        <f t="shared" si="33"/>
        <v/>
      </c>
      <c r="AG113" s="707"/>
      <c r="AH113" s="707"/>
      <c r="AI113" s="706" t="str">
        <f t="shared" si="34"/>
        <v/>
      </c>
      <c r="AJ113" s="707"/>
      <c r="AK113" s="812"/>
      <c r="AL113" s="705" t="str">
        <f t="shared" si="19"/>
        <v/>
      </c>
      <c r="AM113" s="705"/>
      <c r="AN113" s="151"/>
      <c r="AO113" s="212" t="str">
        <f t="shared" si="35"/>
        <v/>
      </c>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row>
    <row r="114" spans="2:993" ht="14.15" customHeight="1" x14ac:dyDescent="0.25">
      <c r="B114" s="59">
        <v>56</v>
      </c>
      <c r="C114" s="862" t="str">
        <f>IF('Ficha 2. DATOS ACTUACIONES RHB'!E119="","",'Ficha 2. DATOS ACTUACIONES RHB'!E119)</f>
        <v/>
      </c>
      <c r="D114" s="862"/>
      <c r="E114" s="862"/>
      <c r="F114" s="862"/>
      <c r="G114" s="862"/>
      <c r="H114" s="211">
        <f>'Ficha 2. DATOS ACTUACIONES RHB'!AD119</f>
        <v>0</v>
      </c>
      <c r="I114" s="508">
        <f>IF('Ficha 2. DATOS ACTUACIONES RHB'!$AL$57="SI",'Ficha 2. DATOS ACTUACIONES RHB'!AJ119,'Ficha 2. DATOS ACTUACIONES RHB'!AF119)</f>
        <v>0</v>
      </c>
      <c r="J114" s="508"/>
      <c r="K114" s="508"/>
      <c r="L114" s="508"/>
      <c r="M114" s="208">
        <f>IF('Ficha 2. DATOS ACTUACIONES RHB'!R119="",0,'Ficha 2. DATOS ACTUACIONES RHB'!R119)</f>
        <v>0</v>
      </c>
      <c r="N114" s="796">
        <f>IF('Ficha 2. DATOS ACTUACIONES RHB'!Y119="",0,'Ficha 2. DATOS ACTUACIONES RHB'!Y119)</f>
        <v>0</v>
      </c>
      <c r="O114" s="797"/>
      <c r="P114" s="797"/>
      <c r="Q114" s="508" t="str">
        <f t="shared" si="28"/>
        <v/>
      </c>
      <c r="R114" s="508"/>
      <c r="S114" s="508"/>
      <c r="T114" s="508" t="str">
        <f t="shared" si="29"/>
        <v/>
      </c>
      <c r="U114" s="508"/>
      <c r="V114" s="508"/>
      <c r="W114" s="706" t="str">
        <f t="shared" si="30"/>
        <v/>
      </c>
      <c r="X114" s="707"/>
      <c r="Y114" s="707"/>
      <c r="Z114" s="811" t="str">
        <f t="shared" si="31"/>
        <v/>
      </c>
      <c r="AA114" s="797"/>
      <c r="AB114" s="797"/>
      <c r="AC114" s="811">
        <f t="shared" si="32"/>
        <v>0</v>
      </c>
      <c r="AD114" s="797"/>
      <c r="AE114" s="797"/>
      <c r="AF114" s="706" t="str">
        <f t="shared" si="33"/>
        <v/>
      </c>
      <c r="AG114" s="707"/>
      <c r="AH114" s="707"/>
      <c r="AI114" s="706" t="str">
        <f t="shared" si="34"/>
        <v/>
      </c>
      <c r="AJ114" s="707"/>
      <c r="AK114" s="812"/>
      <c r="AL114" s="705" t="str">
        <f t="shared" si="19"/>
        <v/>
      </c>
      <c r="AM114" s="705"/>
      <c r="AN114" s="151"/>
      <c r="AO114" s="212" t="str">
        <f t="shared" si="35"/>
        <v/>
      </c>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row>
    <row r="115" spans="2:993" ht="14.15" customHeight="1" x14ac:dyDescent="0.25">
      <c r="B115" s="59">
        <v>57</v>
      </c>
      <c r="C115" s="862" t="str">
        <f>IF('Ficha 2. DATOS ACTUACIONES RHB'!E120="","",'Ficha 2. DATOS ACTUACIONES RHB'!E120)</f>
        <v/>
      </c>
      <c r="D115" s="862"/>
      <c r="E115" s="862"/>
      <c r="F115" s="862"/>
      <c r="G115" s="862"/>
      <c r="H115" s="211">
        <f>'Ficha 2. DATOS ACTUACIONES RHB'!AD120</f>
        <v>0</v>
      </c>
      <c r="I115" s="508">
        <f>IF('Ficha 2. DATOS ACTUACIONES RHB'!$AL$57="SI",'Ficha 2. DATOS ACTUACIONES RHB'!AJ120,'Ficha 2. DATOS ACTUACIONES RHB'!AF120)</f>
        <v>0</v>
      </c>
      <c r="J115" s="508"/>
      <c r="K115" s="508"/>
      <c r="L115" s="508"/>
      <c r="M115" s="208">
        <f>IF('Ficha 2. DATOS ACTUACIONES RHB'!R120="",0,'Ficha 2. DATOS ACTUACIONES RHB'!R120)</f>
        <v>0</v>
      </c>
      <c r="N115" s="796">
        <f>IF('Ficha 2. DATOS ACTUACIONES RHB'!Y120="",0,'Ficha 2. DATOS ACTUACIONES RHB'!Y120)</f>
        <v>0</v>
      </c>
      <c r="O115" s="797"/>
      <c r="P115" s="797"/>
      <c r="Q115" s="508" t="str">
        <f t="shared" si="28"/>
        <v/>
      </c>
      <c r="R115" s="508"/>
      <c r="S115" s="508"/>
      <c r="T115" s="508" t="str">
        <f t="shared" si="29"/>
        <v/>
      </c>
      <c r="U115" s="508"/>
      <c r="V115" s="508"/>
      <c r="W115" s="706" t="str">
        <f t="shared" si="30"/>
        <v/>
      </c>
      <c r="X115" s="707"/>
      <c r="Y115" s="707"/>
      <c r="Z115" s="811" t="str">
        <f t="shared" si="31"/>
        <v/>
      </c>
      <c r="AA115" s="797"/>
      <c r="AB115" s="797"/>
      <c r="AC115" s="811">
        <f t="shared" si="32"/>
        <v>0</v>
      </c>
      <c r="AD115" s="797"/>
      <c r="AE115" s="797"/>
      <c r="AF115" s="706" t="str">
        <f t="shared" si="33"/>
        <v/>
      </c>
      <c r="AG115" s="707"/>
      <c r="AH115" s="707"/>
      <c r="AI115" s="706" t="str">
        <f t="shared" si="34"/>
        <v/>
      </c>
      <c r="AJ115" s="707"/>
      <c r="AK115" s="812"/>
      <c r="AL115" s="705" t="str">
        <f t="shared" si="19"/>
        <v/>
      </c>
      <c r="AM115" s="705"/>
      <c r="AN115" s="151"/>
      <c r="AO115" s="212" t="str">
        <f t="shared" si="35"/>
        <v/>
      </c>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row>
    <row r="116" spans="2:993" ht="14.15" customHeight="1" x14ac:dyDescent="0.25">
      <c r="B116" s="59">
        <v>58</v>
      </c>
      <c r="C116" s="862" t="str">
        <f>IF('Ficha 2. DATOS ACTUACIONES RHB'!E121="","",'Ficha 2. DATOS ACTUACIONES RHB'!E121)</f>
        <v/>
      </c>
      <c r="D116" s="862"/>
      <c r="E116" s="862"/>
      <c r="F116" s="862"/>
      <c r="G116" s="862"/>
      <c r="H116" s="211">
        <f>'Ficha 2. DATOS ACTUACIONES RHB'!AD121</f>
        <v>0</v>
      </c>
      <c r="I116" s="508">
        <f>IF('Ficha 2. DATOS ACTUACIONES RHB'!$AL$57="SI",'Ficha 2. DATOS ACTUACIONES RHB'!AJ121,'Ficha 2. DATOS ACTUACIONES RHB'!AF121)</f>
        <v>0</v>
      </c>
      <c r="J116" s="508"/>
      <c r="K116" s="508"/>
      <c r="L116" s="508"/>
      <c r="M116" s="208">
        <f>IF('Ficha 2. DATOS ACTUACIONES RHB'!R121="",0,'Ficha 2. DATOS ACTUACIONES RHB'!R121)</f>
        <v>0</v>
      </c>
      <c r="N116" s="796">
        <f>IF('Ficha 2. DATOS ACTUACIONES RHB'!Y121="",0,'Ficha 2. DATOS ACTUACIONES RHB'!Y121)</f>
        <v>0</v>
      </c>
      <c r="O116" s="797"/>
      <c r="P116" s="797"/>
      <c r="Q116" s="508" t="str">
        <f t="shared" si="28"/>
        <v/>
      </c>
      <c r="R116" s="508"/>
      <c r="S116" s="508"/>
      <c r="T116" s="508" t="str">
        <f t="shared" si="29"/>
        <v/>
      </c>
      <c r="U116" s="508"/>
      <c r="V116" s="508"/>
      <c r="W116" s="706" t="str">
        <f t="shared" si="30"/>
        <v/>
      </c>
      <c r="X116" s="707"/>
      <c r="Y116" s="707"/>
      <c r="Z116" s="811" t="str">
        <f t="shared" si="31"/>
        <v/>
      </c>
      <c r="AA116" s="797"/>
      <c r="AB116" s="797"/>
      <c r="AC116" s="811">
        <f t="shared" si="32"/>
        <v>0</v>
      </c>
      <c r="AD116" s="797"/>
      <c r="AE116" s="797"/>
      <c r="AF116" s="706" t="str">
        <f t="shared" si="33"/>
        <v/>
      </c>
      <c r="AG116" s="707"/>
      <c r="AH116" s="707"/>
      <c r="AI116" s="706" t="str">
        <f t="shared" si="34"/>
        <v/>
      </c>
      <c r="AJ116" s="707"/>
      <c r="AK116" s="812"/>
      <c r="AL116" s="705" t="str">
        <f t="shared" si="19"/>
        <v/>
      </c>
      <c r="AM116" s="705"/>
      <c r="AN116" s="151"/>
      <c r="AO116" s="212" t="str">
        <f t="shared" si="35"/>
        <v/>
      </c>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row>
    <row r="117" spans="2:993" ht="14.15" customHeight="1" x14ac:dyDescent="0.25">
      <c r="B117" s="59">
        <v>59</v>
      </c>
      <c r="C117" s="862" t="str">
        <f>IF('Ficha 2. DATOS ACTUACIONES RHB'!E122="","",'Ficha 2. DATOS ACTUACIONES RHB'!E122)</f>
        <v/>
      </c>
      <c r="D117" s="862"/>
      <c r="E117" s="862"/>
      <c r="F117" s="862"/>
      <c r="G117" s="862"/>
      <c r="H117" s="211">
        <f>'Ficha 2. DATOS ACTUACIONES RHB'!AD122</f>
        <v>0</v>
      </c>
      <c r="I117" s="508">
        <f>IF('Ficha 2. DATOS ACTUACIONES RHB'!$AL$57="SI",'Ficha 2. DATOS ACTUACIONES RHB'!AJ122,'Ficha 2. DATOS ACTUACIONES RHB'!AF122)</f>
        <v>0</v>
      </c>
      <c r="J117" s="508"/>
      <c r="K117" s="508"/>
      <c r="L117" s="508"/>
      <c r="M117" s="208">
        <f>IF('Ficha 2. DATOS ACTUACIONES RHB'!R122="",0,'Ficha 2. DATOS ACTUACIONES RHB'!R122)</f>
        <v>0</v>
      </c>
      <c r="N117" s="796">
        <f>IF('Ficha 2. DATOS ACTUACIONES RHB'!Y122="",0,'Ficha 2. DATOS ACTUACIONES RHB'!Y122)</f>
        <v>0</v>
      </c>
      <c r="O117" s="797"/>
      <c r="P117" s="797"/>
      <c r="Q117" s="508" t="str">
        <f t="shared" si="28"/>
        <v/>
      </c>
      <c r="R117" s="508"/>
      <c r="S117" s="508"/>
      <c r="T117" s="508" t="str">
        <f t="shared" si="29"/>
        <v/>
      </c>
      <c r="U117" s="508"/>
      <c r="V117" s="508"/>
      <c r="W117" s="706" t="str">
        <f t="shared" si="30"/>
        <v/>
      </c>
      <c r="X117" s="707"/>
      <c r="Y117" s="707"/>
      <c r="Z117" s="811" t="str">
        <f t="shared" si="31"/>
        <v/>
      </c>
      <c r="AA117" s="797"/>
      <c r="AB117" s="797"/>
      <c r="AC117" s="811">
        <f t="shared" si="32"/>
        <v>0</v>
      </c>
      <c r="AD117" s="797"/>
      <c r="AE117" s="797"/>
      <c r="AF117" s="706" t="str">
        <f t="shared" si="33"/>
        <v/>
      </c>
      <c r="AG117" s="707"/>
      <c r="AH117" s="707"/>
      <c r="AI117" s="706" t="str">
        <f t="shared" si="34"/>
        <v/>
      </c>
      <c r="AJ117" s="707"/>
      <c r="AK117" s="812"/>
      <c r="AL117" s="705" t="str">
        <f t="shared" si="19"/>
        <v/>
      </c>
      <c r="AM117" s="705"/>
      <c r="AN117" s="151"/>
      <c r="AO117" s="212" t="str">
        <f t="shared" si="35"/>
        <v/>
      </c>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row>
    <row r="118" spans="2:993" ht="14.15" customHeight="1" x14ac:dyDescent="0.25">
      <c r="B118" s="59">
        <v>60</v>
      </c>
      <c r="C118" s="862" t="str">
        <f>IF('Ficha 2. DATOS ACTUACIONES RHB'!E123="","",'Ficha 2. DATOS ACTUACIONES RHB'!E123)</f>
        <v/>
      </c>
      <c r="D118" s="862"/>
      <c r="E118" s="862"/>
      <c r="F118" s="862"/>
      <c r="G118" s="862"/>
      <c r="H118" s="211">
        <f>'Ficha 2. DATOS ACTUACIONES RHB'!AD123</f>
        <v>0</v>
      </c>
      <c r="I118" s="508">
        <f>IF('Ficha 2. DATOS ACTUACIONES RHB'!$AL$57="SI",'Ficha 2. DATOS ACTUACIONES RHB'!AJ123,'Ficha 2. DATOS ACTUACIONES RHB'!AF123)</f>
        <v>0</v>
      </c>
      <c r="J118" s="508"/>
      <c r="K118" s="508"/>
      <c r="L118" s="508"/>
      <c r="M118" s="208">
        <f>IF('Ficha 2. DATOS ACTUACIONES RHB'!R123="",0,'Ficha 2. DATOS ACTUACIONES RHB'!R123)</f>
        <v>0</v>
      </c>
      <c r="N118" s="796">
        <f>IF('Ficha 2. DATOS ACTUACIONES RHB'!Y123="",0,'Ficha 2. DATOS ACTUACIONES RHB'!Y123)</f>
        <v>0</v>
      </c>
      <c r="O118" s="797"/>
      <c r="P118" s="797"/>
      <c r="Q118" s="508" t="str">
        <f t="shared" si="28"/>
        <v/>
      </c>
      <c r="R118" s="508"/>
      <c r="S118" s="508"/>
      <c r="T118" s="508" t="str">
        <f t="shared" si="29"/>
        <v/>
      </c>
      <c r="U118" s="508"/>
      <c r="V118" s="508"/>
      <c r="W118" s="706" t="str">
        <f t="shared" si="30"/>
        <v/>
      </c>
      <c r="X118" s="707"/>
      <c r="Y118" s="707"/>
      <c r="Z118" s="811" t="str">
        <f t="shared" si="31"/>
        <v/>
      </c>
      <c r="AA118" s="797"/>
      <c r="AB118" s="797"/>
      <c r="AC118" s="811">
        <f t="shared" si="32"/>
        <v>0</v>
      </c>
      <c r="AD118" s="797"/>
      <c r="AE118" s="797"/>
      <c r="AF118" s="706" t="str">
        <f t="shared" si="33"/>
        <v/>
      </c>
      <c r="AG118" s="707"/>
      <c r="AH118" s="707"/>
      <c r="AI118" s="706" t="str">
        <f t="shared" si="34"/>
        <v/>
      </c>
      <c r="AJ118" s="707"/>
      <c r="AK118" s="812"/>
      <c r="AL118" s="705" t="str">
        <f t="shared" si="19"/>
        <v/>
      </c>
      <c r="AM118" s="705"/>
      <c r="AN118" s="151"/>
      <c r="AO118" s="212" t="str">
        <f t="shared" si="35"/>
        <v/>
      </c>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row>
    <row r="119" spans="2:993" ht="14.15" customHeight="1" x14ac:dyDescent="0.25">
      <c r="B119" s="59">
        <v>61</v>
      </c>
      <c r="C119" s="862" t="str">
        <f>IF('Ficha 2. DATOS ACTUACIONES RHB'!E124="","",'Ficha 2. DATOS ACTUACIONES RHB'!E124)</f>
        <v/>
      </c>
      <c r="D119" s="862"/>
      <c r="E119" s="862"/>
      <c r="F119" s="862"/>
      <c r="G119" s="862"/>
      <c r="H119" s="211">
        <f>'Ficha 2. DATOS ACTUACIONES RHB'!AD124</f>
        <v>0</v>
      </c>
      <c r="I119" s="508">
        <f>IF('Ficha 2. DATOS ACTUACIONES RHB'!$AL$57="SI",'Ficha 2. DATOS ACTUACIONES RHB'!AJ124,'Ficha 2. DATOS ACTUACIONES RHB'!AF124)</f>
        <v>0</v>
      </c>
      <c r="J119" s="508"/>
      <c r="K119" s="508"/>
      <c r="L119" s="508"/>
      <c r="M119" s="208">
        <f>IF('Ficha 2. DATOS ACTUACIONES RHB'!R124="",0,'Ficha 2. DATOS ACTUACIONES RHB'!R124)</f>
        <v>0</v>
      </c>
      <c r="N119" s="796">
        <f>IF('Ficha 2. DATOS ACTUACIONES RHB'!Y124="",0,'Ficha 2. DATOS ACTUACIONES RHB'!Y124)</f>
        <v>0</v>
      </c>
      <c r="O119" s="797"/>
      <c r="P119" s="797"/>
      <c r="Q119" s="508" t="str">
        <f t="shared" si="28"/>
        <v/>
      </c>
      <c r="R119" s="508"/>
      <c r="S119" s="508"/>
      <c r="T119" s="508" t="str">
        <f t="shared" si="29"/>
        <v/>
      </c>
      <c r="U119" s="508"/>
      <c r="V119" s="508"/>
      <c r="W119" s="706" t="str">
        <f t="shared" si="30"/>
        <v/>
      </c>
      <c r="X119" s="707"/>
      <c r="Y119" s="707"/>
      <c r="Z119" s="811" t="str">
        <f t="shared" si="31"/>
        <v/>
      </c>
      <c r="AA119" s="797"/>
      <c r="AB119" s="797"/>
      <c r="AC119" s="811">
        <f t="shared" si="32"/>
        <v>0</v>
      </c>
      <c r="AD119" s="797"/>
      <c r="AE119" s="797"/>
      <c r="AF119" s="706" t="str">
        <f t="shared" si="33"/>
        <v/>
      </c>
      <c r="AG119" s="707"/>
      <c r="AH119" s="707"/>
      <c r="AI119" s="706" t="str">
        <f t="shared" si="34"/>
        <v/>
      </c>
      <c r="AJ119" s="707"/>
      <c r="AK119" s="812"/>
      <c r="AL119" s="705" t="str">
        <f t="shared" si="19"/>
        <v/>
      </c>
      <c r="AM119" s="705"/>
      <c r="AN119" s="151"/>
      <c r="AO119" s="212" t="str">
        <f t="shared" si="35"/>
        <v/>
      </c>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row>
    <row r="120" spans="2:993" ht="14.15" customHeight="1" x14ac:dyDescent="0.25">
      <c r="B120" s="59">
        <v>62</v>
      </c>
      <c r="C120" s="862" t="str">
        <f>IF('Ficha 2. DATOS ACTUACIONES RHB'!E125="","",'Ficha 2. DATOS ACTUACIONES RHB'!E125)</f>
        <v/>
      </c>
      <c r="D120" s="862"/>
      <c r="E120" s="862"/>
      <c r="F120" s="862"/>
      <c r="G120" s="862"/>
      <c r="H120" s="211">
        <f>'Ficha 2. DATOS ACTUACIONES RHB'!AD125</f>
        <v>0</v>
      </c>
      <c r="I120" s="508">
        <f>IF('Ficha 2. DATOS ACTUACIONES RHB'!$AL$57="SI",'Ficha 2. DATOS ACTUACIONES RHB'!AJ125,'Ficha 2. DATOS ACTUACIONES RHB'!AF125)</f>
        <v>0</v>
      </c>
      <c r="J120" s="508"/>
      <c r="K120" s="508"/>
      <c r="L120" s="508"/>
      <c r="M120" s="208">
        <f>IF('Ficha 2. DATOS ACTUACIONES RHB'!R125="",0,'Ficha 2. DATOS ACTUACIONES RHB'!R125)</f>
        <v>0</v>
      </c>
      <c r="N120" s="796">
        <f>IF('Ficha 2. DATOS ACTUACIONES RHB'!Y125="",0,'Ficha 2. DATOS ACTUACIONES RHB'!Y125)</f>
        <v>0</v>
      </c>
      <c r="O120" s="797"/>
      <c r="P120" s="797"/>
      <c r="Q120" s="508" t="str">
        <f t="shared" ref="Q120:Q130" si="36">IF($H120="R1",$M$16*I120,IF($H120="R2",$M$17*I120,IF($H120="R3",$M$18*I120,"")))</f>
        <v/>
      </c>
      <c r="R120" s="508"/>
      <c r="S120" s="508"/>
      <c r="T120" s="508" t="str">
        <f t="shared" ref="T120:T130" si="37">IF($H120="R1",($S$16*M120)+(N120*$Z$16),IF($H120="R2",($S$17*M120)+($Z$17*N120),IF($H120="R3",($S$18*M120)+($Z$18*N120),"")))</f>
        <v/>
      </c>
      <c r="U120" s="508"/>
      <c r="V120" s="508"/>
      <c r="W120" s="706" t="str">
        <f t="shared" ref="W120:W130" si="38">IF(MIN(Q120,T120)=0,"",MIN(Q120,T120))</f>
        <v/>
      </c>
      <c r="X120" s="707"/>
      <c r="Y120" s="707"/>
      <c r="Z120" s="811" t="str">
        <f t="shared" ref="Z120:Z130" si="39">IF(I120=0,"",$H$26*I120)</f>
        <v/>
      </c>
      <c r="AA120" s="797"/>
      <c r="AB120" s="797"/>
      <c r="AC120" s="811">
        <f t="shared" ref="AC120:AC130" si="40">IF(M120="","",($R$26*M120)+($AB$26*N120))</f>
        <v>0</v>
      </c>
      <c r="AD120" s="797"/>
      <c r="AE120" s="797"/>
      <c r="AF120" s="706" t="str">
        <f t="shared" ref="AF120:AF130" si="41">IF(MIN(Z120,AC120)=0,"",MIN(Z120,AC120))</f>
        <v/>
      </c>
      <c r="AG120" s="707"/>
      <c r="AH120" s="707"/>
      <c r="AI120" s="706" t="str">
        <f t="shared" ref="AI120:AI130" si="42">IF(I120=0,"",$I$28*I120)</f>
        <v/>
      </c>
      <c r="AJ120" s="707"/>
      <c r="AK120" s="812"/>
      <c r="AL120" s="705" t="str">
        <f t="shared" si="19"/>
        <v/>
      </c>
      <c r="AM120" s="705"/>
      <c r="AN120" s="151"/>
      <c r="AO120" s="212" t="str">
        <f t="shared" ref="AO120:AO130" si="43">IF($H120="R1",($S$16*M120),IF($H120="R2",($S$17*M120),IF($H120="R3",($S$18*M120),"")))</f>
        <v/>
      </c>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row>
    <row r="121" spans="2:993" ht="14.15" customHeight="1" x14ac:dyDescent="0.25">
      <c r="B121" s="59">
        <v>63</v>
      </c>
      <c r="C121" s="862" t="str">
        <f>IF('Ficha 2. DATOS ACTUACIONES RHB'!E126="","",'Ficha 2. DATOS ACTUACIONES RHB'!E126)</f>
        <v/>
      </c>
      <c r="D121" s="862"/>
      <c r="E121" s="862"/>
      <c r="F121" s="862"/>
      <c r="G121" s="862"/>
      <c r="H121" s="211">
        <f>'Ficha 2. DATOS ACTUACIONES RHB'!AD126</f>
        <v>0</v>
      </c>
      <c r="I121" s="508">
        <f>IF('Ficha 2. DATOS ACTUACIONES RHB'!$AL$57="SI",'Ficha 2. DATOS ACTUACIONES RHB'!AJ126,'Ficha 2. DATOS ACTUACIONES RHB'!AF126)</f>
        <v>0</v>
      </c>
      <c r="J121" s="508"/>
      <c r="K121" s="508"/>
      <c r="L121" s="508"/>
      <c r="M121" s="208">
        <f>IF('Ficha 2. DATOS ACTUACIONES RHB'!R126="",0,'Ficha 2. DATOS ACTUACIONES RHB'!R126)</f>
        <v>0</v>
      </c>
      <c r="N121" s="796">
        <f>IF('Ficha 2. DATOS ACTUACIONES RHB'!Y126="",0,'Ficha 2. DATOS ACTUACIONES RHB'!Y126)</f>
        <v>0</v>
      </c>
      <c r="O121" s="797"/>
      <c r="P121" s="797"/>
      <c r="Q121" s="508" t="str">
        <f t="shared" si="36"/>
        <v/>
      </c>
      <c r="R121" s="508"/>
      <c r="S121" s="508"/>
      <c r="T121" s="508" t="str">
        <f t="shared" si="37"/>
        <v/>
      </c>
      <c r="U121" s="508"/>
      <c r="V121" s="508"/>
      <c r="W121" s="706" t="str">
        <f t="shared" si="38"/>
        <v/>
      </c>
      <c r="X121" s="707"/>
      <c r="Y121" s="707"/>
      <c r="Z121" s="811" t="str">
        <f t="shared" si="39"/>
        <v/>
      </c>
      <c r="AA121" s="797"/>
      <c r="AB121" s="797"/>
      <c r="AC121" s="811">
        <f t="shared" si="40"/>
        <v>0</v>
      </c>
      <c r="AD121" s="797"/>
      <c r="AE121" s="797"/>
      <c r="AF121" s="706" t="str">
        <f t="shared" si="41"/>
        <v/>
      </c>
      <c r="AG121" s="707"/>
      <c r="AH121" s="707"/>
      <c r="AI121" s="706" t="str">
        <f t="shared" si="42"/>
        <v/>
      </c>
      <c r="AJ121" s="707"/>
      <c r="AK121" s="812"/>
      <c r="AL121" s="705" t="str">
        <f t="shared" si="19"/>
        <v/>
      </c>
      <c r="AM121" s="705"/>
      <c r="AN121" s="151"/>
      <c r="AO121" s="212" t="str">
        <f t="shared" si="43"/>
        <v/>
      </c>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row>
    <row r="122" spans="2:993" ht="14.15" customHeight="1" x14ac:dyDescent="0.25">
      <c r="B122" s="59">
        <v>64</v>
      </c>
      <c r="C122" s="862" t="str">
        <f>IF('Ficha 2. DATOS ACTUACIONES RHB'!E127="","",'Ficha 2. DATOS ACTUACIONES RHB'!E127)</f>
        <v/>
      </c>
      <c r="D122" s="862"/>
      <c r="E122" s="862"/>
      <c r="F122" s="862"/>
      <c r="G122" s="862"/>
      <c r="H122" s="211">
        <f>'Ficha 2. DATOS ACTUACIONES RHB'!AD127</f>
        <v>0</v>
      </c>
      <c r="I122" s="508">
        <f>IF('Ficha 2. DATOS ACTUACIONES RHB'!$AL$57="SI",'Ficha 2. DATOS ACTUACIONES RHB'!AJ127,'Ficha 2. DATOS ACTUACIONES RHB'!AF127)</f>
        <v>0</v>
      </c>
      <c r="J122" s="508"/>
      <c r="K122" s="508"/>
      <c r="L122" s="508"/>
      <c r="M122" s="208">
        <f>IF('Ficha 2. DATOS ACTUACIONES RHB'!R127="",0,'Ficha 2. DATOS ACTUACIONES RHB'!R127)</f>
        <v>0</v>
      </c>
      <c r="N122" s="796">
        <f>IF('Ficha 2. DATOS ACTUACIONES RHB'!Y127="",0,'Ficha 2. DATOS ACTUACIONES RHB'!Y127)</f>
        <v>0</v>
      </c>
      <c r="O122" s="797"/>
      <c r="P122" s="797"/>
      <c r="Q122" s="508" t="str">
        <f t="shared" si="36"/>
        <v/>
      </c>
      <c r="R122" s="508"/>
      <c r="S122" s="508"/>
      <c r="T122" s="508" t="str">
        <f t="shared" si="37"/>
        <v/>
      </c>
      <c r="U122" s="508"/>
      <c r="V122" s="508"/>
      <c r="W122" s="706" t="str">
        <f t="shared" si="38"/>
        <v/>
      </c>
      <c r="X122" s="707"/>
      <c r="Y122" s="707"/>
      <c r="Z122" s="811" t="str">
        <f t="shared" si="39"/>
        <v/>
      </c>
      <c r="AA122" s="797"/>
      <c r="AB122" s="797"/>
      <c r="AC122" s="811">
        <f t="shared" si="40"/>
        <v>0</v>
      </c>
      <c r="AD122" s="797"/>
      <c r="AE122" s="797"/>
      <c r="AF122" s="706" t="str">
        <f t="shared" si="41"/>
        <v/>
      </c>
      <c r="AG122" s="707"/>
      <c r="AH122" s="707"/>
      <c r="AI122" s="706" t="str">
        <f t="shared" si="42"/>
        <v/>
      </c>
      <c r="AJ122" s="707"/>
      <c r="AK122" s="812"/>
      <c r="AL122" s="705" t="str">
        <f t="shared" si="19"/>
        <v/>
      </c>
      <c r="AM122" s="705"/>
      <c r="AN122" s="151"/>
      <c r="AO122" s="212" t="str">
        <f t="shared" si="43"/>
        <v/>
      </c>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row>
    <row r="123" spans="2:993" ht="14.15" customHeight="1" x14ac:dyDescent="0.25">
      <c r="B123" s="59">
        <v>65</v>
      </c>
      <c r="C123" s="862" t="str">
        <f>IF('Ficha 2. DATOS ACTUACIONES RHB'!E128="","",'Ficha 2. DATOS ACTUACIONES RHB'!E128)</f>
        <v/>
      </c>
      <c r="D123" s="862"/>
      <c r="E123" s="862"/>
      <c r="F123" s="862"/>
      <c r="G123" s="862"/>
      <c r="H123" s="211">
        <f>'Ficha 2. DATOS ACTUACIONES RHB'!AD128</f>
        <v>0</v>
      </c>
      <c r="I123" s="508">
        <f>IF('Ficha 2. DATOS ACTUACIONES RHB'!$AL$57="SI",'Ficha 2. DATOS ACTUACIONES RHB'!AJ128,'Ficha 2. DATOS ACTUACIONES RHB'!AF128)</f>
        <v>0</v>
      </c>
      <c r="J123" s="508"/>
      <c r="K123" s="508"/>
      <c r="L123" s="508"/>
      <c r="M123" s="208">
        <f>IF('Ficha 2. DATOS ACTUACIONES RHB'!R128="",0,'Ficha 2. DATOS ACTUACIONES RHB'!R128)</f>
        <v>0</v>
      </c>
      <c r="N123" s="796">
        <f>IF('Ficha 2. DATOS ACTUACIONES RHB'!Y128="",0,'Ficha 2. DATOS ACTUACIONES RHB'!Y128)</f>
        <v>0</v>
      </c>
      <c r="O123" s="797"/>
      <c r="P123" s="797"/>
      <c r="Q123" s="508" t="str">
        <f t="shared" si="36"/>
        <v/>
      </c>
      <c r="R123" s="508"/>
      <c r="S123" s="508"/>
      <c r="T123" s="508" t="str">
        <f t="shared" si="37"/>
        <v/>
      </c>
      <c r="U123" s="508"/>
      <c r="V123" s="508"/>
      <c r="W123" s="706" t="str">
        <f t="shared" si="38"/>
        <v/>
      </c>
      <c r="X123" s="707"/>
      <c r="Y123" s="707"/>
      <c r="Z123" s="811" t="str">
        <f t="shared" si="39"/>
        <v/>
      </c>
      <c r="AA123" s="797"/>
      <c r="AB123" s="797"/>
      <c r="AC123" s="811">
        <f t="shared" si="40"/>
        <v>0</v>
      </c>
      <c r="AD123" s="797"/>
      <c r="AE123" s="797"/>
      <c r="AF123" s="706" t="str">
        <f t="shared" si="41"/>
        <v/>
      </c>
      <c r="AG123" s="707"/>
      <c r="AH123" s="707"/>
      <c r="AI123" s="706" t="str">
        <f t="shared" si="42"/>
        <v/>
      </c>
      <c r="AJ123" s="707"/>
      <c r="AK123" s="812"/>
      <c r="AL123" s="705" t="str">
        <f t="shared" ref="AL123:AL138" si="44">IFERROR(I123-W123-AF123-AI123-VLOOKUP(B123,$B$146:$AK$225,32,0),"")</f>
        <v/>
      </c>
      <c r="AM123" s="705"/>
      <c r="AN123" s="151"/>
      <c r="AO123" s="212" t="str">
        <f t="shared" si="43"/>
        <v/>
      </c>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row>
    <row r="124" spans="2:993" ht="14.15" customHeight="1" x14ac:dyDescent="0.25">
      <c r="B124" s="59">
        <v>66</v>
      </c>
      <c r="C124" s="862" t="str">
        <f>IF('Ficha 2. DATOS ACTUACIONES RHB'!E129="","",'Ficha 2. DATOS ACTUACIONES RHB'!E129)</f>
        <v/>
      </c>
      <c r="D124" s="862"/>
      <c r="E124" s="862"/>
      <c r="F124" s="862"/>
      <c r="G124" s="862"/>
      <c r="H124" s="211">
        <f>'Ficha 2. DATOS ACTUACIONES RHB'!AD129</f>
        <v>0</v>
      </c>
      <c r="I124" s="508">
        <f>IF('Ficha 2. DATOS ACTUACIONES RHB'!$AL$57="SI",'Ficha 2. DATOS ACTUACIONES RHB'!AJ129,'Ficha 2. DATOS ACTUACIONES RHB'!AF129)</f>
        <v>0</v>
      </c>
      <c r="J124" s="508"/>
      <c r="K124" s="508"/>
      <c r="L124" s="508"/>
      <c r="M124" s="208">
        <f>IF('Ficha 2. DATOS ACTUACIONES RHB'!R129="",0,'Ficha 2. DATOS ACTUACIONES RHB'!R129)</f>
        <v>0</v>
      </c>
      <c r="N124" s="796">
        <f>IF('Ficha 2. DATOS ACTUACIONES RHB'!Y129="",0,'Ficha 2. DATOS ACTUACIONES RHB'!Y129)</f>
        <v>0</v>
      </c>
      <c r="O124" s="797"/>
      <c r="P124" s="797"/>
      <c r="Q124" s="508" t="str">
        <f t="shared" si="36"/>
        <v/>
      </c>
      <c r="R124" s="508"/>
      <c r="S124" s="508"/>
      <c r="T124" s="508" t="str">
        <f t="shared" si="37"/>
        <v/>
      </c>
      <c r="U124" s="508"/>
      <c r="V124" s="508"/>
      <c r="W124" s="706" t="str">
        <f t="shared" si="38"/>
        <v/>
      </c>
      <c r="X124" s="707"/>
      <c r="Y124" s="707"/>
      <c r="Z124" s="811" t="str">
        <f t="shared" si="39"/>
        <v/>
      </c>
      <c r="AA124" s="797"/>
      <c r="AB124" s="797"/>
      <c r="AC124" s="811">
        <f t="shared" si="40"/>
        <v>0</v>
      </c>
      <c r="AD124" s="797"/>
      <c r="AE124" s="797"/>
      <c r="AF124" s="706" t="str">
        <f t="shared" si="41"/>
        <v/>
      </c>
      <c r="AG124" s="707"/>
      <c r="AH124" s="707"/>
      <c r="AI124" s="706" t="str">
        <f t="shared" si="42"/>
        <v/>
      </c>
      <c r="AJ124" s="707"/>
      <c r="AK124" s="812"/>
      <c r="AL124" s="705" t="str">
        <f t="shared" si="44"/>
        <v/>
      </c>
      <c r="AM124" s="705"/>
      <c r="AN124" s="151"/>
      <c r="AO124" s="212" t="str">
        <f t="shared" si="43"/>
        <v/>
      </c>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row>
    <row r="125" spans="2:993" ht="14.15" customHeight="1" x14ac:dyDescent="0.25">
      <c r="B125" s="59">
        <v>67</v>
      </c>
      <c r="C125" s="862" t="str">
        <f>IF('Ficha 2. DATOS ACTUACIONES RHB'!E130="","",'Ficha 2. DATOS ACTUACIONES RHB'!E130)</f>
        <v/>
      </c>
      <c r="D125" s="862"/>
      <c r="E125" s="862"/>
      <c r="F125" s="862"/>
      <c r="G125" s="862"/>
      <c r="H125" s="211">
        <f>'Ficha 2. DATOS ACTUACIONES RHB'!AD130</f>
        <v>0</v>
      </c>
      <c r="I125" s="508">
        <f>IF('Ficha 2. DATOS ACTUACIONES RHB'!$AL$57="SI",'Ficha 2. DATOS ACTUACIONES RHB'!AJ130,'Ficha 2. DATOS ACTUACIONES RHB'!AF130)</f>
        <v>0</v>
      </c>
      <c r="J125" s="508"/>
      <c r="K125" s="508"/>
      <c r="L125" s="508"/>
      <c r="M125" s="208">
        <f>IF('Ficha 2. DATOS ACTUACIONES RHB'!R130="",0,'Ficha 2. DATOS ACTUACIONES RHB'!R130)</f>
        <v>0</v>
      </c>
      <c r="N125" s="796">
        <f>IF('Ficha 2. DATOS ACTUACIONES RHB'!Y130="",0,'Ficha 2. DATOS ACTUACIONES RHB'!Y130)</f>
        <v>0</v>
      </c>
      <c r="O125" s="797"/>
      <c r="P125" s="797"/>
      <c r="Q125" s="508" t="str">
        <f t="shared" si="36"/>
        <v/>
      </c>
      <c r="R125" s="508"/>
      <c r="S125" s="508"/>
      <c r="T125" s="508" t="str">
        <f t="shared" si="37"/>
        <v/>
      </c>
      <c r="U125" s="508"/>
      <c r="V125" s="508"/>
      <c r="W125" s="706" t="str">
        <f t="shared" si="38"/>
        <v/>
      </c>
      <c r="X125" s="707"/>
      <c r="Y125" s="707"/>
      <c r="Z125" s="811" t="str">
        <f t="shared" si="39"/>
        <v/>
      </c>
      <c r="AA125" s="797"/>
      <c r="AB125" s="797"/>
      <c r="AC125" s="811">
        <f t="shared" si="40"/>
        <v>0</v>
      </c>
      <c r="AD125" s="797"/>
      <c r="AE125" s="797"/>
      <c r="AF125" s="706" t="str">
        <f t="shared" si="41"/>
        <v/>
      </c>
      <c r="AG125" s="707"/>
      <c r="AH125" s="707"/>
      <c r="AI125" s="706" t="str">
        <f t="shared" si="42"/>
        <v/>
      </c>
      <c r="AJ125" s="707"/>
      <c r="AK125" s="812"/>
      <c r="AL125" s="705" t="str">
        <f t="shared" si="44"/>
        <v/>
      </c>
      <c r="AM125" s="705"/>
      <c r="AN125" s="151"/>
      <c r="AO125" s="212" t="str">
        <f t="shared" si="43"/>
        <v/>
      </c>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row>
    <row r="126" spans="2:993" ht="14.15" customHeight="1" x14ac:dyDescent="0.25">
      <c r="B126" s="59">
        <v>68</v>
      </c>
      <c r="C126" s="862" t="str">
        <f>IF('Ficha 2. DATOS ACTUACIONES RHB'!E131="","",'Ficha 2. DATOS ACTUACIONES RHB'!E131)</f>
        <v/>
      </c>
      <c r="D126" s="862"/>
      <c r="E126" s="862"/>
      <c r="F126" s="862"/>
      <c r="G126" s="862"/>
      <c r="H126" s="211">
        <f>'Ficha 2. DATOS ACTUACIONES RHB'!AD131</f>
        <v>0</v>
      </c>
      <c r="I126" s="508">
        <f>IF('Ficha 2. DATOS ACTUACIONES RHB'!$AL$57="SI",'Ficha 2. DATOS ACTUACIONES RHB'!AJ131,'Ficha 2. DATOS ACTUACIONES RHB'!AF131)</f>
        <v>0</v>
      </c>
      <c r="J126" s="508"/>
      <c r="K126" s="508"/>
      <c r="L126" s="508"/>
      <c r="M126" s="208">
        <f>IF('Ficha 2. DATOS ACTUACIONES RHB'!R131="",0,'Ficha 2. DATOS ACTUACIONES RHB'!R131)</f>
        <v>0</v>
      </c>
      <c r="N126" s="796">
        <f>IF('Ficha 2. DATOS ACTUACIONES RHB'!Y131="",0,'Ficha 2. DATOS ACTUACIONES RHB'!Y131)</f>
        <v>0</v>
      </c>
      <c r="O126" s="797"/>
      <c r="P126" s="797"/>
      <c r="Q126" s="508" t="str">
        <f t="shared" si="36"/>
        <v/>
      </c>
      <c r="R126" s="508"/>
      <c r="S126" s="508"/>
      <c r="T126" s="508" t="str">
        <f t="shared" si="37"/>
        <v/>
      </c>
      <c r="U126" s="508"/>
      <c r="V126" s="508"/>
      <c r="W126" s="706" t="str">
        <f t="shared" si="38"/>
        <v/>
      </c>
      <c r="X126" s="707"/>
      <c r="Y126" s="707"/>
      <c r="Z126" s="811" t="str">
        <f t="shared" si="39"/>
        <v/>
      </c>
      <c r="AA126" s="797"/>
      <c r="AB126" s="797"/>
      <c r="AC126" s="811">
        <f t="shared" si="40"/>
        <v>0</v>
      </c>
      <c r="AD126" s="797"/>
      <c r="AE126" s="797"/>
      <c r="AF126" s="706" t="str">
        <f t="shared" si="41"/>
        <v/>
      </c>
      <c r="AG126" s="707"/>
      <c r="AH126" s="707"/>
      <c r="AI126" s="706" t="str">
        <f t="shared" si="42"/>
        <v/>
      </c>
      <c r="AJ126" s="707"/>
      <c r="AK126" s="812"/>
      <c r="AL126" s="705" t="str">
        <f t="shared" si="44"/>
        <v/>
      </c>
      <c r="AM126" s="705"/>
      <c r="AN126" s="151"/>
      <c r="AO126" s="212" t="str">
        <f t="shared" si="43"/>
        <v/>
      </c>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row>
    <row r="127" spans="2:993" ht="14.15" customHeight="1" x14ac:dyDescent="0.25">
      <c r="B127" s="59">
        <v>69</v>
      </c>
      <c r="C127" s="862" t="str">
        <f>IF('Ficha 2. DATOS ACTUACIONES RHB'!E132="","",'Ficha 2. DATOS ACTUACIONES RHB'!E132)</f>
        <v/>
      </c>
      <c r="D127" s="862"/>
      <c r="E127" s="862"/>
      <c r="F127" s="862"/>
      <c r="G127" s="862"/>
      <c r="H127" s="211">
        <f>'Ficha 2. DATOS ACTUACIONES RHB'!AD132</f>
        <v>0</v>
      </c>
      <c r="I127" s="508">
        <f>IF('Ficha 2. DATOS ACTUACIONES RHB'!$AL$57="SI",'Ficha 2. DATOS ACTUACIONES RHB'!AJ132,'Ficha 2. DATOS ACTUACIONES RHB'!AF132)</f>
        <v>0</v>
      </c>
      <c r="J127" s="508"/>
      <c r="K127" s="508"/>
      <c r="L127" s="508"/>
      <c r="M127" s="208">
        <f>IF('Ficha 2. DATOS ACTUACIONES RHB'!R132="",0,'Ficha 2. DATOS ACTUACIONES RHB'!R132)</f>
        <v>0</v>
      </c>
      <c r="N127" s="796">
        <f>IF('Ficha 2. DATOS ACTUACIONES RHB'!Y132="",0,'Ficha 2. DATOS ACTUACIONES RHB'!Y132)</f>
        <v>0</v>
      </c>
      <c r="O127" s="797"/>
      <c r="P127" s="797"/>
      <c r="Q127" s="508" t="str">
        <f t="shared" si="36"/>
        <v/>
      </c>
      <c r="R127" s="508"/>
      <c r="S127" s="508"/>
      <c r="T127" s="508" t="str">
        <f t="shared" si="37"/>
        <v/>
      </c>
      <c r="U127" s="508"/>
      <c r="V127" s="508"/>
      <c r="W127" s="706" t="str">
        <f t="shared" si="38"/>
        <v/>
      </c>
      <c r="X127" s="707"/>
      <c r="Y127" s="707"/>
      <c r="Z127" s="811" t="str">
        <f t="shared" si="39"/>
        <v/>
      </c>
      <c r="AA127" s="797"/>
      <c r="AB127" s="797"/>
      <c r="AC127" s="811">
        <f t="shared" si="40"/>
        <v>0</v>
      </c>
      <c r="AD127" s="797"/>
      <c r="AE127" s="797"/>
      <c r="AF127" s="706" t="str">
        <f t="shared" si="41"/>
        <v/>
      </c>
      <c r="AG127" s="707"/>
      <c r="AH127" s="707"/>
      <c r="AI127" s="706" t="str">
        <f t="shared" si="42"/>
        <v/>
      </c>
      <c r="AJ127" s="707"/>
      <c r="AK127" s="812"/>
      <c r="AL127" s="705" t="str">
        <f t="shared" si="44"/>
        <v/>
      </c>
      <c r="AM127" s="705"/>
      <c r="AN127" s="151"/>
      <c r="AO127" s="212" t="str">
        <f t="shared" si="43"/>
        <v/>
      </c>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row>
    <row r="128" spans="2:993" ht="14.15" customHeight="1" x14ac:dyDescent="0.25">
      <c r="B128" s="59">
        <v>70</v>
      </c>
      <c r="C128" s="862" t="str">
        <f>IF('Ficha 2. DATOS ACTUACIONES RHB'!E133="","",'Ficha 2. DATOS ACTUACIONES RHB'!E133)</f>
        <v/>
      </c>
      <c r="D128" s="862"/>
      <c r="E128" s="862"/>
      <c r="F128" s="862"/>
      <c r="G128" s="862"/>
      <c r="H128" s="211">
        <f>'Ficha 2. DATOS ACTUACIONES RHB'!AD133</f>
        <v>0</v>
      </c>
      <c r="I128" s="508">
        <f>IF('Ficha 2. DATOS ACTUACIONES RHB'!$AL$57="SI",'Ficha 2. DATOS ACTUACIONES RHB'!AJ133,'Ficha 2. DATOS ACTUACIONES RHB'!AF133)</f>
        <v>0</v>
      </c>
      <c r="J128" s="508"/>
      <c r="K128" s="508"/>
      <c r="L128" s="508"/>
      <c r="M128" s="208">
        <f>IF('Ficha 2. DATOS ACTUACIONES RHB'!R133="",0,'Ficha 2. DATOS ACTUACIONES RHB'!R133)</f>
        <v>0</v>
      </c>
      <c r="N128" s="796">
        <f>IF('Ficha 2. DATOS ACTUACIONES RHB'!Y133="",0,'Ficha 2. DATOS ACTUACIONES RHB'!Y133)</f>
        <v>0</v>
      </c>
      <c r="O128" s="797"/>
      <c r="P128" s="797"/>
      <c r="Q128" s="508" t="str">
        <f t="shared" si="36"/>
        <v/>
      </c>
      <c r="R128" s="508"/>
      <c r="S128" s="508"/>
      <c r="T128" s="508" t="str">
        <f t="shared" si="37"/>
        <v/>
      </c>
      <c r="U128" s="508"/>
      <c r="V128" s="508"/>
      <c r="W128" s="706" t="str">
        <f t="shared" si="38"/>
        <v/>
      </c>
      <c r="X128" s="707"/>
      <c r="Y128" s="707"/>
      <c r="Z128" s="811" t="str">
        <f t="shared" si="39"/>
        <v/>
      </c>
      <c r="AA128" s="797"/>
      <c r="AB128" s="797"/>
      <c r="AC128" s="811">
        <f t="shared" si="40"/>
        <v>0</v>
      </c>
      <c r="AD128" s="797"/>
      <c r="AE128" s="797"/>
      <c r="AF128" s="706" t="str">
        <f t="shared" si="41"/>
        <v/>
      </c>
      <c r="AG128" s="707"/>
      <c r="AH128" s="707"/>
      <c r="AI128" s="706" t="str">
        <f t="shared" si="42"/>
        <v/>
      </c>
      <c r="AJ128" s="707"/>
      <c r="AK128" s="812"/>
      <c r="AL128" s="705" t="str">
        <f t="shared" si="44"/>
        <v/>
      </c>
      <c r="AM128" s="705"/>
      <c r="AN128" s="151"/>
      <c r="AO128" s="212" t="str">
        <f t="shared" si="43"/>
        <v/>
      </c>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row>
    <row r="129" spans="2:993" ht="14.15" customHeight="1" x14ac:dyDescent="0.25">
      <c r="B129" s="59">
        <v>71</v>
      </c>
      <c r="C129" s="862" t="str">
        <f>IF('Ficha 2. DATOS ACTUACIONES RHB'!E134="","",'Ficha 2. DATOS ACTUACIONES RHB'!E134)</f>
        <v/>
      </c>
      <c r="D129" s="862"/>
      <c r="E129" s="862"/>
      <c r="F129" s="862"/>
      <c r="G129" s="862"/>
      <c r="H129" s="211">
        <f>'Ficha 2. DATOS ACTUACIONES RHB'!AD134</f>
        <v>0</v>
      </c>
      <c r="I129" s="508">
        <f>IF('Ficha 2. DATOS ACTUACIONES RHB'!$AL$57="SI",'Ficha 2. DATOS ACTUACIONES RHB'!AJ134,'Ficha 2. DATOS ACTUACIONES RHB'!AF134)</f>
        <v>0</v>
      </c>
      <c r="J129" s="508"/>
      <c r="K129" s="508"/>
      <c r="L129" s="508"/>
      <c r="M129" s="208">
        <f>IF('Ficha 2. DATOS ACTUACIONES RHB'!R134="",0,'Ficha 2. DATOS ACTUACIONES RHB'!R134)</f>
        <v>0</v>
      </c>
      <c r="N129" s="796">
        <f>IF('Ficha 2. DATOS ACTUACIONES RHB'!Y134="",0,'Ficha 2. DATOS ACTUACIONES RHB'!Y134)</f>
        <v>0</v>
      </c>
      <c r="O129" s="797"/>
      <c r="P129" s="797"/>
      <c r="Q129" s="508" t="str">
        <f t="shared" si="36"/>
        <v/>
      </c>
      <c r="R129" s="508"/>
      <c r="S129" s="508"/>
      <c r="T129" s="508" t="str">
        <f t="shared" si="37"/>
        <v/>
      </c>
      <c r="U129" s="508"/>
      <c r="V129" s="508"/>
      <c r="W129" s="706" t="str">
        <f t="shared" si="38"/>
        <v/>
      </c>
      <c r="X129" s="707"/>
      <c r="Y129" s="707"/>
      <c r="Z129" s="811" t="str">
        <f t="shared" si="39"/>
        <v/>
      </c>
      <c r="AA129" s="797"/>
      <c r="AB129" s="797"/>
      <c r="AC129" s="811">
        <f t="shared" si="40"/>
        <v>0</v>
      </c>
      <c r="AD129" s="797"/>
      <c r="AE129" s="797"/>
      <c r="AF129" s="706" t="str">
        <f t="shared" si="41"/>
        <v/>
      </c>
      <c r="AG129" s="707"/>
      <c r="AH129" s="707"/>
      <c r="AI129" s="706" t="str">
        <f t="shared" si="42"/>
        <v/>
      </c>
      <c r="AJ129" s="707"/>
      <c r="AK129" s="812"/>
      <c r="AL129" s="705" t="str">
        <f t="shared" si="44"/>
        <v/>
      </c>
      <c r="AM129" s="705"/>
      <c r="AN129" s="151"/>
      <c r="AO129" s="212" t="str">
        <f t="shared" si="43"/>
        <v/>
      </c>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row>
    <row r="130" spans="2:993" ht="14.15" customHeight="1" x14ac:dyDescent="0.25">
      <c r="B130" s="59">
        <v>72</v>
      </c>
      <c r="C130" s="862" t="str">
        <f>IF('Ficha 2. DATOS ACTUACIONES RHB'!E135="","",'Ficha 2. DATOS ACTUACIONES RHB'!E135)</f>
        <v/>
      </c>
      <c r="D130" s="862"/>
      <c r="E130" s="862"/>
      <c r="F130" s="862"/>
      <c r="G130" s="862"/>
      <c r="H130" s="211">
        <f>'Ficha 2. DATOS ACTUACIONES RHB'!AD135</f>
        <v>0</v>
      </c>
      <c r="I130" s="508">
        <f>IF('Ficha 2. DATOS ACTUACIONES RHB'!$AL$57="SI",'Ficha 2. DATOS ACTUACIONES RHB'!AJ135,'Ficha 2. DATOS ACTUACIONES RHB'!AF135)</f>
        <v>0</v>
      </c>
      <c r="J130" s="508"/>
      <c r="K130" s="508"/>
      <c r="L130" s="508"/>
      <c r="M130" s="208">
        <f>IF('Ficha 2. DATOS ACTUACIONES RHB'!R135="",0,'Ficha 2. DATOS ACTUACIONES RHB'!R135)</f>
        <v>0</v>
      </c>
      <c r="N130" s="796">
        <f>IF('Ficha 2. DATOS ACTUACIONES RHB'!Y135="",0,'Ficha 2. DATOS ACTUACIONES RHB'!Y135)</f>
        <v>0</v>
      </c>
      <c r="O130" s="797"/>
      <c r="P130" s="797"/>
      <c r="Q130" s="508" t="str">
        <f t="shared" si="36"/>
        <v/>
      </c>
      <c r="R130" s="508"/>
      <c r="S130" s="508"/>
      <c r="T130" s="508" t="str">
        <f t="shared" si="37"/>
        <v/>
      </c>
      <c r="U130" s="508"/>
      <c r="V130" s="508"/>
      <c r="W130" s="706" t="str">
        <f t="shared" si="38"/>
        <v/>
      </c>
      <c r="X130" s="707"/>
      <c r="Y130" s="707"/>
      <c r="Z130" s="811" t="str">
        <f t="shared" si="39"/>
        <v/>
      </c>
      <c r="AA130" s="797"/>
      <c r="AB130" s="797"/>
      <c r="AC130" s="811">
        <f t="shared" si="40"/>
        <v>0</v>
      </c>
      <c r="AD130" s="797"/>
      <c r="AE130" s="797"/>
      <c r="AF130" s="706" t="str">
        <f t="shared" si="41"/>
        <v/>
      </c>
      <c r="AG130" s="707"/>
      <c r="AH130" s="707"/>
      <c r="AI130" s="706" t="str">
        <f t="shared" si="42"/>
        <v/>
      </c>
      <c r="AJ130" s="707"/>
      <c r="AK130" s="812"/>
      <c r="AL130" s="705" t="str">
        <f t="shared" si="44"/>
        <v/>
      </c>
      <c r="AM130" s="705"/>
      <c r="AN130" s="151"/>
      <c r="AO130" s="212" t="str">
        <f t="shared" si="43"/>
        <v/>
      </c>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row>
    <row r="131" spans="2:993" ht="14.15" customHeight="1" x14ac:dyDescent="0.25">
      <c r="B131" s="59">
        <v>73</v>
      </c>
      <c r="C131" s="862" t="str">
        <f>IF('Ficha 2. DATOS ACTUACIONES RHB'!E136="","",'Ficha 2. DATOS ACTUACIONES RHB'!E136)</f>
        <v/>
      </c>
      <c r="D131" s="862"/>
      <c r="E131" s="862"/>
      <c r="F131" s="862"/>
      <c r="G131" s="862"/>
      <c r="H131" s="211">
        <f>'Ficha 2. DATOS ACTUACIONES RHB'!AD136</f>
        <v>0</v>
      </c>
      <c r="I131" s="508">
        <f>IF('Ficha 2. DATOS ACTUACIONES RHB'!$AL$57="SI",'Ficha 2. DATOS ACTUACIONES RHB'!AJ136,'Ficha 2. DATOS ACTUACIONES RHB'!AF136)</f>
        <v>0</v>
      </c>
      <c r="J131" s="508"/>
      <c r="K131" s="508"/>
      <c r="L131" s="508"/>
      <c r="M131" s="208">
        <f>IF('Ficha 2. DATOS ACTUACIONES RHB'!R136="",0,'Ficha 2. DATOS ACTUACIONES RHB'!R136)</f>
        <v>0</v>
      </c>
      <c r="N131" s="796">
        <f>IF('Ficha 2. DATOS ACTUACIONES RHB'!Y136="",0,'Ficha 2. DATOS ACTUACIONES RHB'!Y136)</f>
        <v>0</v>
      </c>
      <c r="O131" s="797"/>
      <c r="P131" s="797"/>
      <c r="Q131" s="508" t="str">
        <f t="shared" ref="Q131:Q137" si="45">IF($H131="R1",$M$16*I131,IF($H131="R2",$M$17*I131,IF($H131="R3",$M$18*I131,"")))</f>
        <v/>
      </c>
      <c r="R131" s="508"/>
      <c r="S131" s="508"/>
      <c r="T131" s="508" t="str">
        <f t="shared" ref="T131:T137" si="46">IF($H131="R1",($S$16*M131)+(N131*$Z$16),IF($H131="R2",($S$17*M131)+($Z$17*N131),IF($H131="R3",($S$18*M131)+($Z$18*N131),"")))</f>
        <v/>
      </c>
      <c r="U131" s="508"/>
      <c r="V131" s="508"/>
      <c r="W131" s="706" t="str">
        <f t="shared" ref="W131:W137" si="47">IF(MIN(Q131,T131)=0,"",MIN(Q131,T131))</f>
        <v/>
      </c>
      <c r="X131" s="707"/>
      <c r="Y131" s="707"/>
      <c r="Z131" s="811" t="str">
        <f t="shared" ref="Z131:Z137" si="48">IF(I131=0,"",$H$26*I131)</f>
        <v/>
      </c>
      <c r="AA131" s="797"/>
      <c r="AB131" s="797"/>
      <c r="AC131" s="811">
        <f t="shared" ref="AC131:AC137" si="49">IF(M131="","",($R$26*M131)+($AB$26*N131))</f>
        <v>0</v>
      </c>
      <c r="AD131" s="797"/>
      <c r="AE131" s="797"/>
      <c r="AF131" s="706" t="str">
        <f t="shared" ref="AF131:AF137" si="50">IF(MIN(Z131,AC131)=0,"",MIN(Z131,AC131))</f>
        <v/>
      </c>
      <c r="AG131" s="707"/>
      <c r="AH131" s="707"/>
      <c r="AI131" s="706" t="str">
        <f t="shared" ref="AI131:AI137" si="51">IF(I131=0,"",$I$28*I131)</f>
        <v/>
      </c>
      <c r="AJ131" s="707"/>
      <c r="AK131" s="812"/>
      <c r="AL131" s="705" t="str">
        <f t="shared" si="44"/>
        <v/>
      </c>
      <c r="AM131" s="705"/>
      <c r="AN131" s="151"/>
      <c r="AO131" s="212" t="str">
        <f t="shared" ref="AO131:AO137" si="52">IF($H131="R1",($S$16*M131),IF($H131="R2",($S$17*M131),IF($H131="R3",($S$18*M131),"")))</f>
        <v/>
      </c>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row>
    <row r="132" spans="2:993" ht="14.15" customHeight="1" x14ac:dyDescent="0.25">
      <c r="B132" s="59">
        <v>74</v>
      </c>
      <c r="C132" s="862" t="str">
        <f>IF('Ficha 2. DATOS ACTUACIONES RHB'!E137="","",'Ficha 2. DATOS ACTUACIONES RHB'!E137)</f>
        <v/>
      </c>
      <c r="D132" s="862"/>
      <c r="E132" s="862"/>
      <c r="F132" s="862"/>
      <c r="G132" s="862"/>
      <c r="H132" s="211">
        <f>'Ficha 2. DATOS ACTUACIONES RHB'!AD137</f>
        <v>0</v>
      </c>
      <c r="I132" s="508">
        <f>IF('Ficha 2. DATOS ACTUACIONES RHB'!$AL$57="SI",'Ficha 2. DATOS ACTUACIONES RHB'!AJ137,'Ficha 2. DATOS ACTUACIONES RHB'!AF137)</f>
        <v>0</v>
      </c>
      <c r="J132" s="508"/>
      <c r="K132" s="508"/>
      <c r="L132" s="508"/>
      <c r="M132" s="208">
        <f>IF('Ficha 2. DATOS ACTUACIONES RHB'!R137="",0,'Ficha 2. DATOS ACTUACIONES RHB'!R137)</f>
        <v>0</v>
      </c>
      <c r="N132" s="796">
        <f>IF('Ficha 2. DATOS ACTUACIONES RHB'!Y137="",0,'Ficha 2. DATOS ACTUACIONES RHB'!Y137)</f>
        <v>0</v>
      </c>
      <c r="O132" s="797"/>
      <c r="P132" s="797"/>
      <c r="Q132" s="508" t="str">
        <f t="shared" si="45"/>
        <v/>
      </c>
      <c r="R132" s="508"/>
      <c r="S132" s="508"/>
      <c r="T132" s="508" t="str">
        <f t="shared" si="46"/>
        <v/>
      </c>
      <c r="U132" s="508"/>
      <c r="V132" s="508"/>
      <c r="W132" s="706" t="str">
        <f t="shared" si="47"/>
        <v/>
      </c>
      <c r="X132" s="707"/>
      <c r="Y132" s="707"/>
      <c r="Z132" s="811" t="str">
        <f t="shared" si="48"/>
        <v/>
      </c>
      <c r="AA132" s="797"/>
      <c r="AB132" s="797"/>
      <c r="AC132" s="811">
        <f t="shared" si="49"/>
        <v>0</v>
      </c>
      <c r="AD132" s="797"/>
      <c r="AE132" s="797"/>
      <c r="AF132" s="706" t="str">
        <f t="shared" si="50"/>
        <v/>
      </c>
      <c r="AG132" s="707"/>
      <c r="AH132" s="707"/>
      <c r="AI132" s="706" t="str">
        <f t="shared" si="51"/>
        <v/>
      </c>
      <c r="AJ132" s="707"/>
      <c r="AK132" s="812"/>
      <c r="AL132" s="705" t="str">
        <f t="shared" si="44"/>
        <v/>
      </c>
      <c r="AM132" s="705"/>
      <c r="AN132" s="151"/>
      <c r="AO132" s="212" t="str">
        <f t="shared" si="52"/>
        <v/>
      </c>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row>
    <row r="133" spans="2:993" ht="14.15" customHeight="1" x14ac:dyDescent="0.25">
      <c r="B133" s="59">
        <v>75</v>
      </c>
      <c r="C133" s="862" t="str">
        <f>IF('Ficha 2. DATOS ACTUACIONES RHB'!E138="","",'Ficha 2. DATOS ACTUACIONES RHB'!E138)</f>
        <v/>
      </c>
      <c r="D133" s="862"/>
      <c r="E133" s="862"/>
      <c r="F133" s="862"/>
      <c r="G133" s="862"/>
      <c r="H133" s="211">
        <f>'Ficha 2. DATOS ACTUACIONES RHB'!AD138</f>
        <v>0</v>
      </c>
      <c r="I133" s="508">
        <f>IF('Ficha 2. DATOS ACTUACIONES RHB'!$AL$57="SI",'Ficha 2. DATOS ACTUACIONES RHB'!AJ138,'Ficha 2. DATOS ACTUACIONES RHB'!AF138)</f>
        <v>0</v>
      </c>
      <c r="J133" s="508"/>
      <c r="K133" s="508"/>
      <c r="L133" s="508"/>
      <c r="M133" s="208">
        <f>IF('Ficha 2. DATOS ACTUACIONES RHB'!R138="",0,'Ficha 2. DATOS ACTUACIONES RHB'!R138)</f>
        <v>0</v>
      </c>
      <c r="N133" s="796">
        <f>IF('Ficha 2. DATOS ACTUACIONES RHB'!Y138="",0,'Ficha 2. DATOS ACTUACIONES RHB'!Y138)</f>
        <v>0</v>
      </c>
      <c r="O133" s="797"/>
      <c r="P133" s="797"/>
      <c r="Q133" s="508" t="str">
        <f t="shared" si="45"/>
        <v/>
      </c>
      <c r="R133" s="508"/>
      <c r="S133" s="508"/>
      <c r="T133" s="508" t="str">
        <f t="shared" si="46"/>
        <v/>
      </c>
      <c r="U133" s="508"/>
      <c r="V133" s="508"/>
      <c r="W133" s="706" t="str">
        <f t="shared" si="47"/>
        <v/>
      </c>
      <c r="X133" s="707"/>
      <c r="Y133" s="707"/>
      <c r="Z133" s="811" t="str">
        <f t="shared" si="48"/>
        <v/>
      </c>
      <c r="AA133" s="797"/>
      <c r="AB133" s="797"/>
      <c r="AC133" s="811">
        <f t="shared" si="49"/>
        <v>0</v>
      </c>
      <c r="AD133" s="797"/>
      <c r="AE133" s="797"/>
      <c r="AF133" s="706" t="str">
        <f t="shared" si="50"/>
        <v/>
      </c>
      <c r="AG133" s="707"/>
      <c r="AH133" s="707"/>
      <c r="AI133" s="706" t="str">
        <f t="shared" si="51"/>
        <v/>
      </c>
      <c r="AJ133" s="707"/>
      <c r="AK133" s="812"/>
      <c r="AL133" s="705" t="str">
        <f t="shared" si="44"/>
        <v/>
      </c>
      <c r="AM133" s="705"/>
      <c r="AN133" s="151"/>
      <c r="AO133" s="212" t="str">
        <f t="shared" si="52"/>
        <v/>
      </c>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row>
    <row r="134" spans="2:993" ht="14.15" customHeight="1" x14ac:dyDescent="0.25">
      <c r="B134" s="59">
        <v>76</v>
      </c>
      <c r="C134" s="862" t="str">
        <f>IF('Ficha 2. DATOS ACTUACIONES RHB'!E139="","",'Ficha 2. DATOS ACTUACIONES RHB'!E139)</f>
        <v/>
      </c>
      <c r="D134" s="862"/>
      <c r="E134" s="862"/>
      <c r="F134" s="862"/>
      <c r="G134" s="862"/>
      <c r="H134" s="211">
        <f>'Ficha 2. DATOS ACTUACIONES RHB'!AD139</f>
        <v>0</v>
      </c>
      <c r="I134" s="508">
        <f>IF('Ficha 2. DATOS ACTUACIONES RHB'!$AL$57="SI",'Ficha 2. DATOS ACTUACIONES RHB'!AJ139,'Ficha 2. DATOS ACTUACIONES RHB'!AF139)</f>
        <v>0</v>
      </c>
      <c r="J134" s="508"/>
      <c r="K134" s="508"/>
      <c r="L134" s="508"/>
      <c r="M134" s="208">
        <f>IF('Ficha 2. DATOS ACTUACIONES RHB'!R139="",0,'Ficha 2. DATOS ACTUACIONES RHB'!R139)</f>
        <v>0</v>
      </c>
      <c r="N134" s="796">
        <f>IF('Ficha 2. DATOS ACTUACIONES RHB'!Y139="",0,'Ficha 2. DATOS ACTUACIONES RHB'!Y139)</f>
        <v>0</v>
      </c>
      <c r="O134" s="797"/>
      <c r="P134" s="797"/>
      <c r="Q134" s="508" t="str">
        <f t="shared" si="45"/>
        <v/>
      </c>
      <c r="R134" s="508"/>
      <c r="S134" s="508"/>
      <c r="T134" s="508" t="str">
        <f t="shared" si="46"/>
        <v/>
      </c>
      <c r="U134" s="508"/>
      <c r="V134" s="508"/>
      <c r="W134" s="706" t="str">
        <f t="shared" si="47"/>
        <v/>
      </c>
      <c r="X134" s="707"/>
      <c r="Y134" s="707"/>
      <c r="Z134" s="811" t="str">
        <f t="shared" si="48"/>
        <v/>
      </c>
      <c r="AA134" s="797"/>
      <c r="AB134" s="797"/>
      <c r="AC134" s="811">
        <f t="shared" si="49"/>
        <v>0</v>
      </c>
      <c r="AD134" s="797"/>
      <c r="AE134" s="797"/>
      <c r="AF134" s="706" t="str">
        <f t="shared" si="50"/>
        <v/>
      </c>
      <c r="AG134" s="707"/>
      <c r="AH134" s="707"/>
      <c r="AI134" s="706" t="str">
        <f t="shared" si="51"/>
        <v/>
      </c>
      <c r="AJ134" s="707"/>
      <c r="AK134" s="812"/>
      <c r="AL134" s="705" t="str">
        <f t="shared" si="44"/>
        <v/>
      </c>
      <c r="AM134" s="705"/>
      <c r="AN134" s="151"/>
      <c r="AO134" s="212" t="str">
        <f t="shared" si="52"/>
        <v/>
      </c>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c r="AKB134"/>
      <c r="AKC134"/>
      <c r="AKD134"/>
      <c r="AKE134"/>
      <c r="AKF134"/>
      <c r="AKG134"/>
      <c r="AKH134"/>
      <c r="AKI134"/>
      <c r="AKJ134"/>
      <c r="AKK134"/>
      <c r="AKL134"/>
      <c r="AKM134"/>
      <c r="AKN134"/>
      <c r="AKO134"/>
      <c r="AKP134"/>
      <c r="AKQ134"/>
      <c r="AKR134"/>
      <c r="AKS134"/>
      <c r="AKT134"/>
      <c r="AKU134"/>
      <c r="AKV134"/>
      <c r="AKW134"/>
      <c r="AKX134"/>
      <c r="AKY134"/>
      <c r="AKZ134"/>
      <c r="ALA134"/>
      <c r="ALB134"/>
      <c r="ALC134"/>
      <c r="ALD134"/>
      <c r="ALE134"/>
    </row>
    <row r="135" spans="2:993" ht="14.15" customHeight="1" x14ac:dyDescent="0.25">
      <c r="B135" s="59">
        <v>77</v>
      </c>
      <c r="C135" s="862" t="str">
        <f>IF('Ficha 2. DATOS ACTUACIONES RHB'!E140="","",'Ficha 2. DATOS ACTUACIONES RHB'!E140)</f>
        <v/>
      </c>
      <c r="D135" s="862"/>
      <c r="E135" s="862"/>
      <c r="F135" s="862"/>
      <c r="G135" s="862"/>
      <c r="H135" s="211">
        <f>'Ficha 2. DATOS ACTUACIONES RHB'!AD140</f>
        <v>0</v>
      </c>
      <c r="I135" s="508">
        <f>IF('Ficha 2. DATOS ACTUACIONES RHB'!$AL$57="SI",'Ficha 2. DATOS ACTUACIONES RHB'!AJ140,'Ficha 2. DATOS ACTUACIONES RHB'!AF140)</f>
        <v>0</v>
      </c>
      <c r="J135" s="508"/>
      <c r="K135" s="508"/>
      <c r="L135" s="508"/>
      <c r="M135" s="208">
        <f>IF('Ficha 2. DATOS ACTUACIONES RHB'!R140="",0,'Ficha 2. DATOS ACTUACIONES RHB'!R140)</f>
        <v>0</v>
      </c>
      <c r="N135" s="796">
        <f>IF('Ficha 2. DATOS ACTUACIONES RHB'!Y140="",0,'Ficha 2. DATOS ACTUACIONES RHB'!Y140)</f>
        <v>0</v>
      </c>
      <c r="O135" s="797"/>
      <c r="P135" s="797"/>
      <c r="Q135" s="508" t="str">
        <f t="shared" si="45"/>
        <v/>
      </c>
      <c r="R135" s="508"/>
      <c r="S135" s="508"/>
      <c r="T135" s="508" t="str">
        <f t="shared" si="46"/>
        <v/>
      </c>
      <c r="U135" s="508"/>
      <c r="V135" s="508"/>
      <c r="W135" s="706" t="str">
        <f t="shared" si="47"/>
        <v/>
      </c>
      <c r="X135" s="707"/>
      <c r="Y135" s="707"/>
      <c r="Z135" s="811" t="str">
        <f t="shared" si="48"/>
        <v/>
      </c>
      <c r="AA135" s="797"/>
      <c r="AB135" s="797"/>
      <c r="AC135" s="811">
        <f t="shared" si="49"/>
        <v>0</v>
      </c>
      <c r="AD135" s="797"/>
      <c r="AE135" s="797"/>
      <c r="AF135" s="706" t="str">
        <f t="shared" si="50"/>
        <v/>
      </c>
      <c r="AG135" s="707"/>
      <c r="AH135" s="707"/>
      <c r="AI135" s="706" t="str">
        <f t="shared" si="51"/>
        <v/>
      </c>
      <c r="AJ135" s="707"/>
      <c r="AK135" s="812"/>
      <c r="AL135" s="705" t="str">
        <f t="shared" si="44"/>
        <v/>
      </c>
      <c r="AM135" s="705"/>
      <c r="AN135" s="151"/>
      <c r="AO135" s="212" t="str">
        <f t="shared" si="52"/>
        <v/>
      </c>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c r="AFL135"/>
      <c r="AFM135"/>
      <c r="AFN135"/>
      <c r="AFO135"/>
      <c r="AFP135"/>
      <c r="AFQ135"/>
      <c r="AFR135"/>
      <c r="AFS135"/>
      <c r="AFT135"/>
      <c r="AFU135"/>
      <c r="AFV135"/>
      <c r="AFW135"/>
      <c r="AFX135"/>
      <c r="AFY135"/>
      <c r="AFZ135"/>
      <c r="AGA135"/>
      <c r="AGB135"/>
      <c r="AGC135"/>
      <c r="AGD135"/>
      <c r="AGE135"/>
      <c r="AGF135"/>
      <c r="AGG135"/>
      <c r="AGH135"/>
      <c r="AGI135"/>
      <c r="AGJ135"/>
      <c r="AGK135"/>
      <c r="AGL135"/>
      <c r="AGM135"/>
      <c r="AGN135"/>
      <c r="AGO135"/>
      <c r="AGP135"/>
      <c r="AGQ135"/>
      <c r="AGR135"/>
      <c r="AGS135"/>
      <c r="AGT135"/>
      <c r="AGU135"/>
      <c r="AGV135"/>
      <c r="AGW135"/>
      <c r="AGX135"/>
      <c r="AGY135"/>
      <c r="AGZ135"/>
      <c r="AHA135"/>
      <c r="AHB135"/>
      <c r="AHC135"/>
      <c r="AHD135"/>
      <c r="AHE135"/>
      <c r="AHF135"/>
      <c r="AHG135"/>
      <c r="AHH135"/>
      <c r="AHI135"/>
      <c r="AHJ135"/>
      <c r="AHK135"/>
      <c r="AHL135"/>
      <c r="AHM135"/>
      <c r="AHN135"/>
      <c r="AHO135"/>
      <c r="AHP135"/>
      <c r="AHQ135"/>
      <c r="AHR135"/>
      <c r="AHS135"/>
      <c r="AHT135"/>
      <c r="AHU135"/>
      <c r="AHV135"/>
      <c r="AHW135"/>
      <c r="AHX135"/>
      <c r="AHY135"/>
      <c r="AHZ135"/>
      <c r="AIA135"/>
      <c r="AIB135"/>
      <c r="AIC135"/>
      <c r="AID135"/>
      <c r="AIE135"/>
      <c r="AIF135"/>
      <c r="AIG135"/>
      <c r="AIH135"/>
      <c r="AII135"/>
      <c r="AIJ135"/>
      <c r="AIK135"/>
      <c r="AIL135"/>
      <c r="AIM135"/>
      <c r="AIN135"/>
      <c r="AIO135"/>
      <c r="AIP135"/>
      <c r="AIQ135"/>
      <c r="AIR135"/>
      <c r="AIS135"/>
      <c r="AIT135"/>
      <c r="AIU135"/>
      <c r="AIV135"/>
      <c r="AIW135"/>
      <c r="AIX135"/>
      <c r="AIY135"/>
      <c r="AIZ135"/>
      <c r="AJA135"/>
      <c r="AJB135"/>
      <c r="AJC135"/>
      <c r="AJD135"/>
      <c r="AJE135"/>
      <c r="AJF135"/>
      <c r="AJG135"/>
      <c r="AJH135"/>
      <c r="AJI135"/>
      <c r="AJJ135"/>
      <c r="AJK135"/>
      <c r="AJL135"/>
      <c r="AJM135"/>
      <c r="AJN135"/>
      <c r="AJO135"/>
      <c r="AJP135"/>
      <c r="AJQ135"/>
      <c r="AJR135"/>
      <c r="AJS135"/>
      <c r="AJT135"/>
      <c r="AJU135"/>
      <c r="AJV135"/>
      <c r="AJW135"/>
      <c r="AJX135"/>
      <c r="AJY135"/>
      <c r="AJZ135"/>
      <c r="AKA135"/>
      <c r="AKB135"/>
      <c r="AKC135"/>
      <c r="AKD135"/>
      <c r="AKE135"/>
      <c r="AKF135"/>
      <c r="AKG135"/>
      <c r="AKH135"/>
      <c r="AKI135"/>
      <c r="AKJ135"/>
      <c r="AKK135"/>
      <c r="AKL135"/>
      <c r="AKM135"/>
      <c r="AKN135"/>
      <c r="AKO135"/>
      <c r="AKP135"/>
      <c r="AKQ135"/>
      <c r="AKR135"/>
      <c r="AKS135"/>
      <c r="AKT135"/>
      <c r="AKU135"/>
      <c r="AKV135"/>
      <c r="AKW135"/>
      <c r="AKX135"/>
      <c r="AKY135"/>
      <c r="AKZ135"/>
      <c r="ALA135"/>
      <c r="ALB135"/>
      <c r="ALC135"/>
      <c r="ALD135"/>
      <c r="ALE135"/>
    </row>
    <row r="136" spans="2:993" ht="14.15" customHeight="1" x14ac:dyDescent="0.25">
      <c r="B136" s="59">
        <v>78</v>
      </c>
      <c r="C136" s="862" t="str">
        <f>IF('Ficha 2. DATOS ACTUACIONES RHB'!E141="","",'Ficha 2. DATOS ACTUACIONES RHB'!E141)</f>
        <v/>
      </c>
      <c r="D136" s="862"/>
      <c r="E136" s="862"/>
      <c r="F136" s="862"/>
      <c r="G136" s="862"/>
      <c r="H136" s="211">
        <f>'Ficha 2. DATOS ACTUACIONES RHB'!AD141</f>
        <v>0</v>
      </c>
      <c r="I136" s="508">
        <f>IF('Ficha 2. DATOS ACTUACIONES RHB'!$AL$57="SI",'Ficha 2. DATOS ACTUACIONES RHB'!AJ141,'Ficha 2. DATOS ACTUACIONES RHB'!AF141)</f>
        <v>0</v>
      </c>
      <c r="J136" s="508"/>
      <c r="K136" s="508"/>
      <c r="L136" s="508"/>
      <c r="M136" s="208">
        <f>IF('Ficha 2. DATOS ACTUACIONES RHB'!R141="",0,'Ficha 2. DATOS ACTUACIONES RHB'!R141)</f>
        <v>0</v>
      </c>
      <c r="N136" s="796">
        <f>IF('Ficha 2. DATOS ACTUACIONES RHB'!Y141="",0,'Ficha 2. DATOS ACTUACIONES RHB'!Y141)</f>
        <v>0</v>
      </c>
      <c r="O136" s="797"/>
      <c r="P136" s="797"/>
      <c r="Q136" s="508" t="str">
        <f t="shared" si="45"/>
        <v/>
      </c>
      <c r="R136" s="508"/>
      <c r="S136" s="508"/>
      <c r="T136" s="508" t="str">
        <f t="shared" si="46"/>
        <v/>
      </c>
      <c r="U136" s="508"/>
      <c r="V136" s="508"/>
      <c r="W136" s="706" t="str">
        <f t="shared" si="47"/>
        <v/>
      </c>
      <c r="X136" s="707"/>
      <c r="Y136" s="707"/>
      <c r="Z136" s="811" t="str">
        <f t="shared" si="48"/>
        <v/>
      </c>
      <c r="AA136" s="797"/>
      <c r="AB136" s="797"/>
      <c r="AC136" s="811">
        <f t="shared" si="49"/>
        <v>0</v>
      </c>
      <c r="AD136" s="797"/>
      <c r="AE136" s="797"/>
      <c r="AF136" s="706" t="str">
        <f t="shared" si="50"/>
        <v/>
      </c>
      <c r="AG136" s="707"/>
      <c r="AH136" s="707"/>
      <c r="AI136" s="706" t="str">
        <f t="shared" si="51"/>
        <v/>
      </c>
      <c r="AJ136" s="707"/>
      <c r="AK136" s="812"/>
      <c r="AL136" s="705" t="str">
        <f t="shared" si="44"/>
        <v/>
      </c>
      <c r="AM136" s="705"/>
      <c r="AN136" s="151"/>
      <c r="AO136" s="212" t="str">
        <f t="shared" si="52"/>
        <v/>
      </c>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c r="AIY136"/>
      <c r="AIZ136"/>
      <c r="AJA136"/>
      <c r="AJB136"/>
      <c r="AJC136"/>
      <c r="AJD136"/>
      <c r="AJE136"/>
      <c r="AJF136"/>
      <c r="AJG136"/>
      <c r="AJH136"/>
      <c r="AJI136"/>
      <c r="AJJ136"/>
      <c r="AJK136"/>
      <c r="AJL136"/>
      <c r="AJM136"/>
      <c r="AJN136"/>
      <c r="AJO136"/>
      <c r="AJP136"/>
      <c r="AJQ136"/>
      <c r="AJR136"/>
      <c r="AJS136"/>
      <c r="AJT136"/>
      <c r="AJU136"/>
      <c r="AJV136"/>
      <c r="AJW136"/>
      <c r="AJX136"/>
      <c r="AJY136"/>
      <c r="AJZ136"/>
      <c r="AKA136"/>
      <c r="AKB136"/>
      <c r="AKC136"/>
      <c r="AKD136"/>
      <c r="AKE136"/>
      <c r="AKF136"/>
      <c r="AKG136"/>
      <c r="AKH136"/>
      <c r="AKI136"/>
      <c r="AKJ136"/>
      <c r="AKK136"/>
      <c r="AKL136"/>
      <c r="AKM136"/>
      <c r="AKN136"/>
      <c r="AKO136"/>
      <c r="AKP136"/>
      <c r="AKQ136"/>
      <c r="AKR136"/>
      <c r="AKS136"/>
      <c r="AKT136"/>
      <c r="AKU136"/>
      <c r="AKV136"/>
      <c r="AKW136"/>
      <c r="AKX136"/>
      <c r="AKY136"/>
      <c r="AKZ136"/>
      <c r="ALA136"/>
      <c r="ALB136"/>
      <c r="ALC136"/>
      <c r="ALD136"/>
      <c r="ALE136"/>
    </row>
    <row r="137" spans="2:993" ht="14.15" customHeight="1" x14ac:dyDescent="0.25">
      <c r="B137" s="59">
        <v>79</v>
      </c>
      <c r="C137" s="862" t="str">
        <f>IF('Ficha 2. DATOS ACTUACIONES RHB'!E142="","",'Ficha 2. DATOS ACTUACIONES RHB'!E142)</f>
        <v/>
      </c>
      <c r="D137" s="862"/>
      <c r="E137" s="862"/>
      <c r="F137" s="862"/>
      <c r="G137" s="862"/>
      <c r="H137" s="211">
        <f>'Ficha 2. DATOS ACTUACIONES RHB'!AD142</f>
        <v>0</v>
      </c>
      <c r="I137" s="508">
        <f>IF('Ficha 2. DATOS ACTUACIONES RHB'!$AL$57="SI",'Ficha 2. DATOS ACTUACIONES RHB'!AJ142,'Ficha 2. DATOS ACTUACIONES RHB'!AF142)</f>
        <v>0</v>
      </c>
      <c r="J137" s="508"/>
      <c r="K137" s="508"/>
      <c r="L137" s="508"/>
      <c r="M137" s="208">
        <f>IF('Ficha 2. DATOS ACTUACIONES RHB'!R142="",0,'Ficha 2. DATOS ACTUACIONES RHB'!R142)</f>
        <v>0</v>
      </c>
      <c r="N137" s="796">
        <f>IF('Ficha 2. DATOS ACTUACIONES RHB'!Y142="",0,'Ficha 2. DATOS ACTUACIONES RHB'!Y142)</f>
        <v>0</v>
      </c>
      <c r="O137" s="797"/>
      <c r="P137" s="797"/>
      <c r="Q137" s="508" t="str">
        <f t="shared" si="45"/>
        <v/>
      </c>
      <c r="R137" s="508"/>
      <c r="S137" s="508"/>
      <c r="T137" s="508" t="str">
        <f t="shared" si="46"/>
        <v/>
      </c>
      <c r="U137" s="508"/>
      <c r="V137" s="508"/>
      <c r="W137" s="706" t="str">
        <f t="shared" si="47"/>
        <v/>
      </c>
      <c r="X137" s="707"/>
      <c r="Y137" s="707"/>
      <c r="Z137" s="811" t="str">
        <f t="shared" si="48"/>
        <v/>
      </c>
      <c r="AA137" s="797"/>
      <c r="AB137" s="797"/>
      <c r="AC137" s="811">
        <f t="shared" si="49"/>
        <v>0</v>
      </c>
      <c r="AD137" s="797"/>
      <c r="AE137" s="797"/>
      <c r="AF137" s="706" t="str">
        <f t="shared" si="50"/>
        <v/>
      </c>
      <c r="AG137" s="707"/>
      <c r="AH137" s="707"/>
      <c r="AI137" s="706" t="str">
        <f t="shared" si="51"/>
        <v/>
      </c>
      <c r="AJ137" s="707"/>
      <c r="AK137" s="812"/>
      <c r="AL137" s="705" t="str">
        <f t="shared" si="44"/>
        <v/>
      </c>
      <c r="AM137" s="705"/>
      <c r="AN137" s="151"/>
      <c r="AO137" s="212" t="str">
        <f t="shared" si="52"/>
        <v/>
      </c>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c r="AIY137"/>
      <c r="AIZ137"/>
      <c r="AJA137"/>
      <c r="AJB137"/>
      <c r="AJC137"/>
      <c r="AJD137"/>
      <c r="AJE137"/>
      <c r="AJF137"/>
      <c r="AJG137"/>
      <c r="AJH137"/>
      <c r="AJI137"/>
      <c r="AJJ137"/>
      <c r="AJK137"/>
      <c r="AJL137"/>
      <c r="AJM137"/>
      <c r="AJN137"/>
      <c r="AJO137"/>
      <c r="AJP137"/>
      <c r="AJQ137"/>
      <c r="AJR137"/>
      <c r="AJS137"/>
      <c r="AJT137"/>
      <c r="AJU137"/>
      <c r="AJV137"/>
      <c r="AJW137"/>
      <c r="AJX137"/>
      <c r="AJY137"/>
      <c r="AJZ137"/>
      <c r="AKA137"/>
      <c r="AKB137"/>
      <c r="AKC137"/>
      <c r="AKD137"/>
      <c r="AKE137"/>
      <c r="AKF137"/>
      <c r="AKG137"/>
      <c r="AKH137"/>
      <c r="AKI137"/>
      <c r="AKJ137"/>
      <c r="AKK137"/>
      <c r="AKL137"/>
      <c r="AKM137"/>
      <c r="AKN137"/>
      <c r="AKO137"/>
      <c r="AKP137"/>
      <c r="AKQ137"/>
      <c r="AKR137"/>
      <c r="AKS137"/>
      <c r="AKT137"/>
      <c r="AKU137"/>
      <c r="AKV137"/>
      <c r="AKW137"/>
      <c r="AKX137"/>
      <c r="AKY137"/>
      <c r="AKZ137"/>
      <c r="ALA137"/>
      <c r="ALB137"/>
      <c r="ALC137"/>
      <c r="ALD137"/>
      <c r="ALE137"/>
    </row>
    <row r="138" spans="2:993" ht="14.15" customHeight="1" x14ac:dyDescent="0.25">
      <c r="B138" s="59">
        <v>80</v>
      </c>
      <c r="C138" s="862" t="str">
        <f>IF('Ficha 2. DATOS ACTUACIONES RHB'!E143="","",'Ficha 2. DATOS ACTUACIONES RHB'!E143)</f>
        <v/>
      </c>
      <c r="D138" s="862"/>
      <c r="E138" s="862"/>
      <c r="F138" s="862"/>
      <c r="G138" s="862"/>
      <c r="H138" s="193">
        <f>'Ficha 2. DATOS ACTUACIONES RHB'!AD143</f>
        <v>0</v>
      </c>
      <c r="I138" s="508">
        <f>IF('Ficha 2. DATOS ACTUACIONES RHB'!$AL$57="SI",'Ficha 2. DATOS ACTUACIONES RHB'!AJ143,'Ficha 2. DATOS ACTUACIONES RHB'!AF143)</f>
        <v>0</v>
      </c>
      <c r="J138" s="508"/>
      <c r="K138" s="508"/>
      <c r="L138" s="508"/>
      <c r="M138" s="208">
        <f>IF('Ficha 2. DATOS ACTUACIONES RHB'!R143="",0,'Ficha 2. DATOS ACTUACIONES RHB'!R143)</f>
        <v>0</v>
      </c>
      <c r="N138" s="796">
        <f>IF('Ficha 2. DATOS ACTUACIONES RHB'!Y143="",0,'Ficha 2. DATOS ACTUACIONES RHB'!Y143)</f>
        <v>0</v>
      </c>
      <c r="O138" s="797"/>
      <c r="P138" s="797"/>
      <c r="Q138" s="508" t="str">
        <f t="shared" si="15"/>
        <v/>
      </c>
      <c r="R138" s="508"/>
      <c r="S138" s="508"/>
      <c r="T138" s="508" t="str">
        <f t="shared" si="5"/>
        <v/>
      </c>
      <c r="U138" s="508"/>
      <c r="V138" s="508"/>
      <c r="W138" s="706" t="str">
        <f t="shared" si="16"/>
        <v/>
      </c>
      <c r="X138" s="707"/>
      <c r="Y138" s="707"/>
      <c r="Z138" s="811" t="str">
        <f t="shared" si="13"/>
        <v/>
      </c>
      <c r="AA138" s="797"/>
      <c r="AB138" s="797"/>
      <c r="AC138" s="811">
        <f t="shared" si="14"/>
        <v>0</v>
      </c>
      <c r="AD138" s="797"/>
      <c r="AE138" s="797"/>
      <c r="AF138" s="706" t="str">
        <f t="shared" si="17"/>
        <v/>
      </c>
      <c r="AG138" s="707"/>
      <c r="AH138" s="707"/>
      <c r="AI138" s="706" t="str">
        <f t="shared" si="18"/>
        <v/>
      </c>
      <c r="AJ138" s="707"/>
      <c r="AK138" s="812"/>
      <c r="AL138" s="705" t="str">
        <f t="shared" si="44"/>
        <v/>
      </c>
      <c r="AM138" s="705"/>
      <c r="AN138" s="151"/>
      <c r="AO138" s="207" t="str">
        <f t="shared" si="12"/>
        <v/>
      </c>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c r="AEW138"/>
      <c r="AEX138"/>
      <c r="AEY138"/>
      <c r="AEZ138"/>
      <c r="AFA138"/>
      <c r="AFB138"/>
      <c r="AFC138"/>
      <c r="AFD138"/>
      <c r="AFE138"/>
      <c r="AFF138"/>
      <c r="AFG138"/>
      <c r="AFH138"/>
      <c r="AFI138"/>
      <c r="AFJ138"/>
      <c r="AFK138"/>
      <c r="AFL138"/>
      <c r="AFM138"/>
      <c r="AFN138"/>
      <c r="AFO138"/>
      <c r="AFP138"/>
      <c r="AFQ138"/>
      <c r="AFR138"/>
      <c r="AFS138"/>
      <c r="AFT138"/>
      <c r="AFU138"/>
      <c r="AFV138"/>
      <c r="AFW138"/>
      <c r="AFX138"/>
      <c r="AFY138"/>
      <c r="AFZ138"/>
      <c r="AGA138"/>
      <c r="AGB138"/>
      <c r="AGC138"/>
      <c r="AGD138"/>
      <c r="AGE138"/>
      <c r="AGF138"/>
      <c r="AGG138"/>
      <c r="AGH138"/>
      <c r="AGI138"/>
      <c r="AGJ138"/>
      <c r="AGK138"/>
      <c r="AGL138"/>
      <c r="AGM138"/>
      <c r="AGN138"/>
      <c r="AGO138"/>
      <c r="AGP138"/>
      <c r="AGQ138"/>
      <c r="AGR138"/>
      <c r="AGS138"/>
      <c r="AGT138"/>
      <c r="AGU138"/>
      <c r="AGV138"/>
      <c r="AGW138"/>
      <c r="AGX138"/>
      <c r="AGY138"/>
      <c r="AGZ138"/>
      <c r="AHA138"/>
      <c r="AHB138"/>
      <c r="AHC138"/>
      <c r="AHD138"/>
      <c r="AHE138"/>
      <c r="AHF138"/>
      <c r="AHG138"/>
      <c r="AHH138"/>
      <c r="AHI138"/>
      <c r="AHJ138"/>
      <c r="AHK138"/>
      <c r="AHL138"/>
      <c r="AHM138"/>
      <c r="AHN138"/>
      <c r="AHO138"/>
      <c r="AHP138"/>
      <c r="AHQ138"/>
      <c r="AHR138"/>
      <c r="AHS138"/>
      <c r="AHT138"/>
      <c r="AHU138"/>
      <c r="AHV138"/>
      <c r="AHW138"/>
      <c r="AHX138"/>
      <c r="AHY138"/>
      <c r="AHZ138"/>
      <c r="AIA138"/>
      <c r="AIB138"/>
      <c r="AIC138"/>
      <c r="AID138"/>
      <c r="AIE138"/>
      <c r="AIF138"/>
      <c r="AIG138"/>
      <c r="AIH138"/>
      <c r="AII138"/>
      <c r="AIJ138"/>
      <c r="AIK138"/>
      <c r="AIL138"/>
      <c r="AIM138"/>
      <c r="AIN138"/>
      <c r="AIO138"/>
      <c r="AIP138"/>
      <c r="AIQ138"/>
      <c r="AIR138"/>
      <c r="AIS138"/>
      <c r="AIT138"/>
      <c r="AIU138"/>
      <c r="AIV138"/>
      <c r="AIW138"/>
      <c r="AIX138"/>
      <c r="AIY138"/>
      <c r="AIZ138"/>
      <c r="AJA138"/>
      <c r="AJB138"/>
      <c r="AJC138"/>
      <c r="AJD138"/>
      <c r="AJE138"/>
      <c r="AJF138"/>
      <c r="AJG138"/>
      <c r="AJH138"/>
      <c r="AJI138"/>
      <c r="AJJ138"/>
      <c r="AJK138"/>
      <c r="AJL138"/>
      <c r="AJM138"/>
      <c r="AJN138"/>
      <c r="AJO138"/>
      <c r="AJP138"/>
      <c r="AJQ138"/>
      <c r="AJR138"/>
      <c r="AJS138"/>
      <c r="AJT138"/>
      <c r="AJU138"/>
      <c r="AJV138"/>
      <c r="AJW138"/>
      <c r="AJX138"/>
      <c r="AJY138"/>
      <c r="AJZ138"/>
      <c r="AKA138"/>
      <c r="AKB138"/>
      <c r="AKC138"/>
      <c r="AKD138"/>
      <c r="AKE138"/>
      <c r="AKF138"/>
      <c r="AKG138"/>
      <c r="AKH138"/>
      <c r="AKI138"/>
      <c r="AKJ138"/>
      <c r="AKK138"/>
      <c r="AKL138"/>
      <c r="AKM138"/>
      <c r="AKN138"/>
      <c r="AKO138"/>
      <c r="AKP138"/>
      <c r="AKQ138"/>
      <c r="AKR138"/>
      <c r="AKS138"/>
      <c r="AKT138"/>
      <c r="AKU138"/>
      <c r="AKV138"/>
      <c r="AKW138"/>
      <c r="AKX138"/>
      <c r="AKY138"/>
      <c r="AKZ138"/>
      <c r="ALA138"/>
      <c r="ALB138"/>
      <c r="ALC138"/>
      <c r="ALD138"/>
      <c r="ALE138"/>
    </row>
    <row r="139" spans="2:993" ht="14.15" customHeight="1" x14ac:dyDescent="0.25">
      <c r="B139" s="55"/>
      <c r="C139" s="41"/>
      <c r="D139" s="41"/>
      <c r="E139" s="41"/>
      <c r="F139" s="41"/>
      <c r="G139" s="41"/>
      <c r="H139" s="60" t="s">
        <v>108</v>
      </c>
      <c r="I139" s="952">
        <f>SUM(I59:L138)</f>
        <v>0</v>
      </c>
      <c r="J139" s="953"/>
      <c r="K139" s="953"/>
      <c r="L139" s="954"/>
      <c r="M139" s="40"/>
      <c r="N139" s="46"/>
      <c r="O139" s="46"/>
      <c r="P139" s="46"/>
      <c r="Q139" s="46"/>
      <c r="R139" s="46"/>
      <c r="S139" s="46"/>
      <c r="T139" s="40"/>
      <c r="U139" s="60" t="s">
        <v>107</v>
      </c>
      <c r="V139" s="955">
        <f>SUM(W59:Y138)</f>
        <v>0</v>
      </c>
      <c r="W139" s="956"/>
      <c r="X139" s="956"/>
      <c r="Y139" s="957"/>
      <c r="Z139" s="39"/>
      <c r="AA139" s="39"/>
      <c r="AB139" s="39"/>
      <c r="AC139" s="40"/>
      <c r="AD139" s="40"/>
      <c r="AE139" s="60" t="s">
        <v>107</v>
      </c>
      <c r="AF139" s="866">
        <f>SUM(AF59:AH138)</f>
        <v>0</v>
      </c>
      <c r="AG139" s="867"/>
      <c r="AH139" s="867"/>
      <c r="AI139" s="866">
        <f>SUM(AI59:AK138)</f>
        <v>0</v>
      </c>
      <c r="AJ139" s="867"/>
      <c r="AK139" s="868"/>
      <c r="AL139"/>
      <c r="AM139"/>
      <c r="AN139" s="124"/>
      <c r="AO139" s="206">
        <f>SUM(AO59:AO138)</f>
        <v>0</v>
      </c>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c r="AFP139"/>
      <c r="AFQ139"/>
      <c r="AFR139"/>
      <c r="AFS139"/>
      <c r="AFT139"/>
      <c r="AFU139"/>
      <c r="AFV139"/>
      <c r="AFW139"/>
      <c r="AFX139"/>
      <c r="AFY139"/>
      <c r="AFZ139"/>
      <c r="AGA139"/>
      <c r="AGB139"/>
      <c r="AGC139"/>
      <c r="AGD139"/>
      <c r="AGE139"/>
      <c r="AGF139"/>
      <c r="AGG139"/>
      <c r="AGH139"/>
      <c r="AGI139"/>
      <c r="AGJ139"/>
      <c r="AGK139"/>
      <c r="AGL139"/>
      <c r="AGM139"/>
      <c r="AGN139"/>
      <c r="AGO139"/>
      <c r="AGP139"/>
      <c r="AGQ139"/>
      <c r="AGR139"/>
      <c r="AGS139"/>
      <c r="AGT139"/>
      <c r="AGU139"/>
      <c r="AGV139"/>
      <c r="AGW139"/>
      <c r="AGX139"/>
      <c r="AGY139"/>
      <c r="AGZ139"/>
      <c r="AHA139"/>
      <c r="AHB139"/>
      <c r="AHC139"/>
      <c r="AHD139"/>
      <c r="AHE139"/>
      <c r="AHF139"/>
      <c r="AHG139"/>
      <c r="AHH139"/>
      <c r="AHI139"/>
      <c r="AHJ139"/>
      <c r="AHK139"/>
      <c r="AHL139"/>
      <c r="AHM139"/>
      <c r="AHN139"/>
      <c r="AHO139"/>
      <c r="AHP139"/>
      <c r="AHQ139"/>
      <c r="AHR139"/>
      <c r="AHS139"/>
      <c r="AHT139"/>
      <c r="AHU139"/>
      <c r="AHV139"/>
      <c r="AHW139"/>
      <c r="AHX139"/>
      <c r="AHY139"/>
      <c r="AHZ139"/>
      <c r="AIA139"/>
      <c r="AIB139"/>
      <c r="AIC139"/>
      <c r="AID139"/>
      <c r="AIE139"/>
      <c r="AIF139"/>
      <c r="AIG139"/>
      <c r="AIH139"/>
      <c r="AII139"/>
      <c r="AIJ139"/>
      <c r="AIK139"/>
      <c r="AIL139"/>
      <c r="AIM139"/>
      <c r="AIN139"/>
      <c r="AIO139"/>
      <c r="AIP139"/>
      <c r="AIQ139"/>
      <c r="AIR139"/>
      <c r="AIS139"/>
      <c r="AIT139"/>
      <c r="AIU139"/>
      <c r="AIV139"/>
      <c r="AIW139"/>
      <c r="AIX139"/>
      <c r="AIY139"/>
      <c r="AIZ139"/>
      <c r="AJA139"/>
      <c r="AJB139"/>
      <c r="AJC139"/>
      <c r="AJD139"/>
      <c r="AJE139"/>
      <c r="AJF139"/>
      <c r="AJG139"/>
      <c r="AJH139"/>
      <c r="AJI139"/>
      <c r="AJJ139"/>
      <c r="AJK139"/>
      <c r="AJL139"/>
      <c r="AJM139"/>
      <c r="AJN139"/>
      <c r="AJO139"/>
      <c r="AJP139"/>
      <c r="AJQ139"/>
      <c r="AJR139"/>
      <c r="AJS139"/>
      <c r="AJT139"/>
      <c r="AJU139"/>
      <c r="AJV139"/>
      <c r="AJW139"/>
      <c r="AJX139"/>
      <c r="AJY139"/>
      <c r="AJZ139"/>
      <c r="AKA139"/>
      <c r="AKB139"/>
      <c r="AKC139"/>
      <c r="AKD139"/>
      <c r="AKE139"/>
      <c r="AKF139"/>
      <c r="AKG139"/>
      <c r="AKH139"/>
      <c r="AKI139"/>
      <c r="AKJ139"/>
      <c r="AKK139"/>
      <c r="AKL139"/>
      <c r="AKM139"/>
      <c r="AKN139"/>
      <c r="AKO139"/>
      <c r="AKP139"/>
      <c r="AKQ139"/>
      <c r="AKR139"/>
      <c r="AKS139"/>
      <c r="AKT139"/>
      <c r="AKU139"/>
      <c r="AKV139"/>
      <c r="AKW139"/>
      <c r="AKX139"/>
      <c r="AKY139"/>
      <c r="AKZ139"/>
      <c r="ALA139"/>
      <c r="ALB139"/>
      <c r="ALC139"/>
      <c r="ALD139"/>
      <c r="ALE139"/>
    </row>
    <row r="140" spans="2:993" ht="14.15" customHeight="1" x14ac:dyDescent="0.25">
      <c r="B140" s="11"/>
      <c r="C140" s="192"/>
      <c r="D140" s="192"/>
      <c r="E140" s="192"/>
      <c r="F140" s="192"/>
      <c r="G140" s="192"/>
      <c r="H140" s="192"/>
      <c r="I140" s="192"/>
      <c r="J140" s="192"/>
      <c r="K140" s="192"/>
      <c r="L140" s="34"/>
      <c r="M140" s="34"/>
      <c r="N140" s="34"/>
      <c r="O140" s="34"/>
      <c r="P140" s="34"/>
      <c r="Q140" s="34"/>
      <c r="R140" s="34"/>
      <c r="S140" s="34"/>
      <c r="T140" s="34"/>
      <c r="U140" s="34"/>
      <c r="V140" s="34"/>
      <c r="W140" s="34"/>
      <c r="X140" s="29"/>
      <c r="Y140" s="192"/>
      <c r="Z140" s="192"/>
      <c r="AA140" s="192"/>
      <c r="AB140" s="192"/>
      <c r="AC140" s="34"/>
      <c r="AD140" s="34"/>
      <c r="AE140" s="34"/>
      <c r="AF140" s="34"/>
      <c r="AG140" s="34"/>
      <c r="AH140" s="34"/>
      <c r="AI140" s="34"/>
      <c r="AJ140" s="34"/>
      <c r="AK140" s="56"/>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c r="AKB140"/>
      <c r="AKC140"/>
      <c r="AKD140"/>
      <c r="AKE140"/>
      <c r="AKF140"/>
      <c r="AKG140"/>
      <c r="AKH140"/>
      <c r="AKI140"/>
      <c r="AKJ140"/>
      <c r="AKK140"/>
      <c r="AKL140"/>
      <c r="AKM140"/>
      <c r="AKN140"/>
      <c r="AKO140"/>
      <c r="AKP140"/>
      <c r="AKQ140"/>
      <c r="AKR140"/>
      <c r="AKS140"/>
      <c r="AKT140"/>
      <c r="AKU140"/>
      <c r="AKV140"/>
      <c r="AKW140"/>
      <c r="AKX140"/>
      <c r="AKY140"/>
      <c r="AKZ140"/>
      <c r="ALA140"/>
      <c r="ALB140"/>
      <c r="ALC140"/>
      <c r="ALD140"/>
      <c r="ALE140"/>
    </row>
    <row r="141" spans="2:993" ht="14.15" customHeight="1" x14ac:dyDescent="0.25">
      <c r="B141" s="958" t="s">
        <v>105</v>
      </c>
      <c r="C141" s="959"/>
      <c r="D141" s="959"/>
      <c r="E141" s="959"/>
      <c r="F141" s="959"/>
      <c r="G141" s="959"/>
      <c r="H141" s="959"/>
      <c r="I141" s="959"/>
      <c r="J141" s="959"/>
      <c r="K141" s="959"/>
      <c r="L141" s="959"/>
      <c r="M141" s="959"/>
      <c r="N141" s="959"/>
      <c r="O141" s="959"/>
      <c r="P141" s="959"/>
      <c r="Q141" s="959"/>
      <c r="R141" s="959"/>
      <c r="S141" s="959"/>
      <c r="T141" s="959"/>
      <c r="U141" s="959"/>
      <c r="V141" s="959"/>
      <c r="W141" s="959"/>
      <c r="X141" s="959"/>
      <c r="Y141" s="959"/>
      <c r="Z141" s="959"/>
      <c r="AA141" s="959"/>
      <c r="AB141" s="959"/>
      <c r="AC141" s="959"/>
      <c r="AD141" s="959"/>
      <c r="AE141" s="959"/>
      <c r="AF141" s="959"/>
      <c r="AG141" s="959"/>
      <c r="AH141" s="959"/>
      <c r="AI141" s="959"/>
      <c r="AJ141" s="959"/>
      <c r="AK141" s="960"/>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c r="AKB141"/>
      <c r="AKC141"/>
      <c r="AKD141"/>
      <c r="AKE141"/>
      <c r="AKF141"/>
      <c r="AKG141"/>
      <c r="AKH141"/>
      <c r="AKI141"/>
      <c r="AKJ141"/>
      <c r="AKK141"/>
      <c r="AKL141"/>
      <c r="AKM141"/>
      <c r="AKN141"/>
      <c r="AKO141"/>
      <c r="AKP141"/>
      <c r="AKQ141"/>
      <c r="AKR141"/>
      <c r="AKS141"/>
      <c r="AKT141"/>
      <c r="AKU141"/>
      <c r="AKV141"/>
      <c r="AKW141"/>
      <c r="AKX141"/>
      <c r="AKY141"/>
      <c r="AKZ141"/>
      <c r="ALA141"/>
      <c r="ALB141"/>
      <c r="ALC141"/>
      <c r="ALD141"/>
      <c r="ALE141"/>
    </row>
    <row r="142" spans="2:993" ht="14.15" customHeight="1" x14ac:dyDescent="0.25">
      <c r="B142" s="542" t="s">
        <v>242</v>
      </c>
      <c r="C142" s="961" t="s">
        <v>237</v>
      </c>
      <c r="D142" s="961"/>
      <c r="E142" s="961"/>
      <c r="F142" s="961"/>
      <c r="G142" s="961"/>
      <c r="H142" s="961"/>
      <c r="I142" s="538" t="s">
        <v>106</v>
      </c>
      <c r="J142" s="538"/>
      <c r="K142" s="492" t="s">
        <v>226</v>
      </c>
      <c r="L142" s="492"/>
      <c r="M142" s="492"/>
      <c r="N142" s="492" t="s">
        <v>231</v>
      </c>
      <c r="O142" s="492"/>
      <c r="P142" s="492"/>
      <c r="Q142" s="492"/>
      <c r="R142" s="492" t="s">
        <v>227</v>
      </c>
      <c r="S142" s="492"/>
      <c r="T142" s="492" t="s">
        <v>228</v>
      </c>
      <c r="U142" s="492"/>
      <c r="V142" s="492"/>
      <c r="W142" s="492"/>
      <c r="X142" s="492" t="s">
        <v>229</v>
      </c>
      <c r="Y142" s="492"/>
      <c r="Z142" s="492"/>
      <c r="AA142" s="492"/>
      <c r="AB142" s="962" t="s">
        <v>304</v>
      </c>
      <c r="AC142" s="962"/>
      <c r="AD142" s="962"/>
      <c r="AE142" s="962"/>
      <c r="AF142" s="962"/>
      <c r="AG142" s="961" t="s">
        <v>230</v>
      </c>
      <c r="AH142" s="961"/>
      <c r="AI142" s="961"/>
      <c r="AJ142" s="961"/>
      <c r="AK142" s="963"/>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c r="AKB142"/>
      <c r="AKC142"/>
      <c r="AKD142"/>
      <c r="AKE142"/>
      <c r="AKF142"/>
      <c r="AKG142"/>
      <c r="AKH142"/>
      <c r="AKI142"/>
      <c r="AKJ142"/>
      <c r="AKK142"/>
      <c r="AKL142"/>
      <c r="AKM142"/>
      <c r="AKN142"/>
      <c r="AKO142"/>
      <c r="AKP142"/>
      <c r="AKQ142"/>
      <c r="AKR142"/>
      <c r="AKS142"/>
      <c r="AKT142"/>
      <c r="AKU142"/>
      <c r="AKV142"/>
      <c r="AKW142"/>
      <c r="AKX142"/>
      <c r="AKY142"/>
      <c r="AKZ142"/>
      <c r="ALA142"/>
      <c r="ALB142"/>
      <c r="ALC142"/>
      <c r="ALD142"/>
      <c r="ALE142"/>
    </row>
    <row r="143" spans="2:993" ht="14.15" customHeight="1" x14ac:dyDescent="0.25">
      <c r="B143" s="542"/>
      <c r="C143" s="961"/>
      <c r="D143" s="961"/>
      <c r="E143" s="961"/>
      <c r="F143" s="961"/>
      <c r="G143" s="961"/>
      <c r="H143" s="961"/>
      <c r="I143" s="538"/>
      <c r="J143" s="538"/>
      <c r="K143" s="492"/>
      <c r="L143" s="492"/>
      <c r="M143" s="492"/>
      <c r="N143" s="492"/>
      <c r="O143" s="492"/>
      <c r="P143" s="492"/>
      <c r="Q143" s="492"/>
      <c r="R143" s="492"/>
      <c r="S143" s="492"/>
      <c r="T143" s="492"/>
      <c r="U143" s="492"/>
      <c r="V143" s="492"/>
      <c r="W143" s="492"/>
      <c r="X143" s="492"/>
      <c r="Y143" s="492"/>
      <c r="Z143" s="492"/>
      <c r="AA143" s="492"/>
      <c r="AB143" s="962"/>
      <c r="AC143" s="962"/>
      <c r="AD143" s="962"/>
      <c r="AE143" s="962"/>
      <c r="AF143" s="962"/>
      <c r="AG143" s="961"/>
      <c r="AH143" s="961"/>
      <c r="AI143" s="961"/>
      <c r="AJ143" s="961"/>
      <c r="AK143" s="96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c r="AIY143"/>
      <c r="AIZ143"/>
      <c r="AJA143"/>
      <c r="AJB143"/>
      <c r="AJC143"/>
      <c r="AJD143"/>
      <c r="AJE143"/>
      <c r="AJF143"/>
      <c r="AJG143"/>
      <c r="AJH143"/>
      <c r="AJI143"/>
      <c r="AJJ143"/>
      <c r="AJK143"/>
      <c r="AJL143"/>
      <c r="AJM143"/>
      <c r="AJN143"/>
      <c r="AJO143"/>
      <c r="AJP143"/>
      <c r="AJQ143"/>
      <c r="AJR143"/>
      <c r="AJS143"/>
      <c r="AJT143"/>
      <c r="AJU143"/>
      <c r="AJV143"/>
      <c r="AJW143"/>
      <c r="AJX143"/>
      <c r="AJY143"/>
      <c r="AJZ143"/>
      <c r="AKA143"/>
      <c r="AKB143"/>
      <c r="AKC143"/>
      <c r="AKD143"/>
      <c r="AKE143"/>
      <c r="AKF143"/>
      <c r="AKG143"/>
      <c r="AKH143"/>
      <c r="AKI143"/>
      <c r="AKJ143"/>
      <c r="AKK143"/>
      <c r="AKL143"/>
      <c r="AKM143"/>
      <c r="AKN143"/>
      <c r="AKO143"/>
      <c r="AKP143"/>
      <c r="AKQ143"/>
      <c r="AKR143"/>
      <c r="AKS143"/>
      <c r="AKT143"/>
      <c r="AKU143"/>
      <c r="AKV143"/>
      <c r="AKW143"/>
      <c r="AKX143"/>
      <c r="AKY143"/>
      <c r="AKZ143"/>
      <c r="ALA143"/>
      <c r="ALB143"/>
      <c r="ALC143"/>
      <c r="ALD143"/>
      <c r="ALE143"/>
    </row>
    <row r="144" spans="2:993" ht="14.15" customHeight="1" x14ac:dyDescent="0.25">
      <c r="B144" s="542"/>
      <c r="C144" s="961"/>
      <c r="D144" s="961"/>
      <c r="E144" s="961"/>
      <c r="F144" s="961"/>
      <c r="G144" s="961"/>
      <c r="H144" s="961"/>
      <c r="I144" s="538"/>
      <c r="J144" s="538"/>
      <c r="K144" s="492"/>
      <c r="L144" s="492"/>
      <c r="M144" s="492"/>
      <c r="N144" s="492"/>
      <c r="O144" s="492"/>
      <c r="P144" s="492"/>
      <c r="Q144" s="492"/>
      <c r="R144" s="492"/>
      <c r="S144" s="492"/>
      <c r="T144" s="492"/>
      <c r="U144" s="492"/>
      <c r="V144" s="492"/>
      <c r="W144" s="492"/>
      <c r="X144" s="492"/>
      <c r="Y144" s="492"/>
      <c r="Z144" s="492"/>
      <c r="AA144" s="492"/>
      <c r="AB144" s="962"/>
      <c r="AC144" s="962"/>
      <c r="AD144" s="962"/>
      <c r="AE144" s="962"/>
      <c r="AF144" s="962"/>
      <c r="AG144" s="961"/>
      <c r="AH144" s="961"/>
      <c r="AI144" s="961"/>
      <c r="AJ144" s="961"/>
      <c r="AK144" s="963"/>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c r="AKB144"/>
      <c r="AKC144"/>
      <c r="AKD144"/>
      <c r="AKE144"/>
      <c r="AKF144"/>
      <c r="AKG144"/>
      <c r="AKH144"/>
      <c r="AKI144"/>
      <c r="AKJ144"/>
      <c r="AKK144"/>
      <c r="AKL144"/>
      <c r="AKM144"/>
      <c r="AKN144"/>
      <c r="AKO144"/>
      <c r="AKP144"/>
      <c r="AKQ144"/>
      <c r="AKR144"/>
      <c r="AKS144"/>
      <c r="AKT144"/>
      <c r="AKU144"/>
      <c r="AKV144"/>
      <c r="AKW144"/>
      <c r="AKX144"/>
      <c r="AKY144"/>
      <c r="AKZ144"/>
      <c r="ALA144"/>
      <c r="ALB144"/>
      <c r="ALC144"/>
      <c r="ALD144"/>
      <c r="ALE144"/>
    </row>
    <row r="145" spans="2:993" ht="14.15" customHeight="1" x14ac:dyDescent="0.25">
      <c r="B145" s="542"/>
      <c r="C145" s="961"/>
      <c r="D145" s="961"/>
      <c r="E145" s="961"/>
      <c r="F145" s="961"/>
      <c r="G145" s="961"/>
      <c r="H145" s="961"/>
      <c r="I145" s="538"/>
      <c r="J145" s="538"/>
      <c r="K145" s="492"/>
      <c r="L145" s="492"/>
      <c r="M145" s="492"/>
      <c r="N145" s="492"/>
      <c r="O145" s="492"/>
      <c r="P145" s="492"/>
      <c r="Q145" s="492"/>
      <c r="R145" s="492"/>
      <c r="S145" s="492"/>
      <c r="T145" s="492"/>
      <c r="U145" s="492"/>
      <c r="V145" s="492"/>
      <c r="W145" s="492"/>
      <c r="X145" s="492"/>
      <c r="Y145" s="492"/>
      <c r="Z145" s="492"/>
      <c r="AA145" s="492"/>
      <c r="AB145" s="962"/>
      <c r="AC145" s="962"/>
      <c r="AD145" s="962"/>
      <c r="AE145" s="962"/>
      <c r="AF145" s="962"/>
      <c r="AG145" s="961"/>
      <c r="AH145" s="961"/>
      <c r="AI145" s="961"/>
      <c r="AJ145" s="961"/>
      <c r="AK145" s="963"/>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row>
    <row r="146" spans="2:993" ht="14.15" customHeight="1" x14ac:dyDescent="0.25">
      <c r="B146" s="109" t="str">
        <f>IFERROR(VLOOKUP(1,'Ficha 2. DATOS ACTUACIONES RHB'!$B$64:$AM$143,3,0),"")</f>
        <v/>
      </c>
      <c r="C146" s="778" t="str">
        <f>IFERROR(VLOOKUP(B146,'Ficha 2. DATOS ACTUACIONES RHB'!$D$64:$AR$143,2,0),"")</f>
        <v/>
      </c>
      <c r="D146" s="778"/>
      <c r="E146" s="778"/>
      <c r="F146" s="778"/>
      <c r="G146" s="778"/>
      <c r="H146" s="778"/>
      <c r="I146" s="755" t="str">
        <f>IFERROR(VLOOKUP(B146,'Ficha 2. DATOS ACTUACIONES RHB'!$D$64:$AR$143,27,0),"")</f>
        <v/>
      </c>
      <c r="J146" s="755"/>
      <c r="K146" s="756" t="str">
        <f>IFERROR(VLOOKUP(B146,'Ficha 2. DATOS ACTUACIONES RHB'!$D$64:$AR$143,19,0),"")</f>
        <v/>
      </c>
      <c r="L146" s="756"/>
      <c r="M146" s="756"/>
      <c r="N146" s="774" t="str">
        <f>IFERROR((VLOOKUP(B146,'Ficha 2. DATOS ACTUACIONES RHB'!$D$64:$AR$143,38,0)),"")</f>
        <v/>
      </c>
      <c r="O146" s="755"/>
      <c r="P146" s="755"/>
      <c r="Q146" s="755"/>
      <c r="R146" s="755" t="str">
        <f>IFERROR(VLOOKUP(B146,'Ficha 2. DATOS ACTUACIONES RHB'!$D$64:$AR$143,17,0),"")</f>
        <v/>
      </c>
      <c r="S146" s="755"/>
      <c r="T146" s="774" t="str">
        <f t="shared" ref="T146:T151" si="53">IFERROR((VLOOKUP(B146,$B$59:$AK$138,22,0)+VLOOKUP(B146,$B$59:$AK$138,31,0)+VLOOKUP(B146,$B$59:$AK$138,34,0))*K146,"")</f>
        <v/>
      </c>
      <c r="U146" s="755"/>
      <c r="V146" s="755"/>
      <c r="W146" s="755"/>
      <c r="X146" s="774" t="str">
        <f>IF(N146="","",IF((N146-T146)&lt;0,0,N146-T146))</f>
        <v/>
      </c>
      <c r="Y146" s="755"/>
      <c r="Z146" s="755"/>
      <c r="AA146" s="755"/>
      <c r="AB146" s="775" t="str">
        <f t="shared" ref="AB146:AB151" si="54">IF(R146="","",IF((R146*(IF($I146="R1",$AE$16,IF($I146="R2",$AE$17,IF($I146="R3",$AE$18,"")))))-(K146*VLOOKUP(B146,$B$59:$AK$138,22,0))&lt;0,0,(R146*(IF($I146="R1",$AE$16,IF($I146="R2",$AE$17,IF($I146="R3",$AE$18,"")))))-(K146*VLOOKUP(B146,$B$59:$AK$138,22,0))))</f>
        <v/>
      </c>
      <c r="AC146" s="506"/>
      <c r="AD146" s="506"/>
      <c r="AE146" s="506"/>
      <c r="AF146" s="506"/>
      <c r="AG146" s="964">
        <f>IF(MIN(X146,AB146)=0,0,MIN(X146,AB146))</f>
        <v>0</v>
      </c>
      <c r="AH146" s="965"/>
      <c r="AI146" s="965"/>
      <c r="AJ146" s="965"/>
      <c r="AK146" s="966"/>
      <c r="AL146" s="70"/>
      <c r="AM146" s="70"/>
      <c r="AN146" s="70"/>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row>
    <row r="147" spans="2:993" ht="14.15" customHeight="1" x14ac:dyDescent="0.25">
      <c r="B147" s="109" t="str">
        <f>IFERROR(VLOOKUP(2,'Ficha 2. DATOS ACTUACIONES RHB'!$B$64:$AM$143,3,0),"")</f>
        <v/>
      </c>
      <c r="C147" s="778" t="str">
        <f>IFERROR(VLOOKUP(B147,'Ficha 2. DATOS ACTUACIONES RHB'!$D$64:$AR$143,2,0),"")</f>
        <v/>
      </c>
      <c r="D147" s="778"/>
      <c r="E147" s="778"/>
      <c r="F147" s="778"/>
      <c r="G147" s="778"/>
      <c r="H147" s="778"/>
      <c r="I147" s="755" t="str">
        <f>IFERROR(VLOOKUP(B147,'Ficha 2. DATOS ACTUACIONES RHB'!$D$64:$AR$143,27,0),"")</f>
        <v/>
      </c>
      <c r="J147" s="755"/>
      <c r="K147" s="756" t="str">
        <f>IFERROR(VLOOKUP(B147,'Ficha 2. DATOS ACTUACIONES RHB'!$D$64:$AR$143,19,0),"")</f>
        <v/>
      </c>
      <c r="L147" s="756"/>
      <c r="M147" s="756"/>
      <c r="N147" s="774" t="str">
        <f>IFERROR((VLOOKUP(B147,'Ficha 2. DATOS ACTUACIONES RHB'!$D$64:$AR$143,38,0)),"")</f>
        <v/>
      </c>
      <c r="O147" s="755"/>
      <c r="P147" s="755"/>
      <c r="Q147" s="755"/>
      <c r="R147" s="755" t="str">
        <f>IFERROR(VLOOKUP(B147,'Ficha 2. DATOS ACTUACIONES RHB'!$D$64:$AR$143,17,0),"")</f>
        <v/>
      </c>
      <c r="S147" s="755"/>
      <c r="T147" s="774" t="str">
        <f t="shared" si="53"/>
        <v/>
      </c>
      <c r="U147" s="755"/>
      <c r="V147" s="755"/>
      <c r="W147" s="755"/>
      <c r="X147" s="774" t="str">
        <f t="shared" ref="X147:X151" si="55">IF(N147="","",IF((N147-T147)&lt;0,0,N147-T147))</f>
        <v/>
      </c>
      <c r="Y147" s="755"/>
      <c r="Z147" s="755"/>
      <c r="AA147" s="755"/>
      <c r="AB147" s="775" t="str">
        <f t="shared" si="54"/>
        <v/>
      </c>
      <c r="AC147" s="506"/>
      <c r="AD147" s="506"/>
      <c r="AE147" s="506"/>
      <c r="AF147" s="506"/>
      <c r="AG147" s="964">
        <f t="shared" ref="AG147:AG225" si="56">IF(MIN(X147,AB147)=0,0,MIN(X147,AB147))</f>
        <v>0</v>
      </c>
      <c r="AH147" s="965"/>
      <c r="AI147" s="965"/>
      <c r="AJ147" s="965"/>
      <c r="AK147" s="966"/>
      <c r="AL147" s="70"/>
      <c r="AM147" s="70"/>
      <c r="AN147" s="70"/>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row>
    <row r="148" spans="2:993" ht="14.15" customHeight="1" x14ac:dyDescent="0.25">
      <c r="B148" s="109" t="str">
        <f>IFERROR(VLOOKUP(3,'Ficha 2. DATOS ACTUACIONES RHB'!$B$64:$AM$143,3,0),"")</f>
        <v/>
      </c>
      <c r="C148" s="778" t="str">
        <f>IFERROR(VLOOKUP(B148,'Ficha 2. DATOS ACTUACIONES RHB'!$D$64:$AR$143,2,0),"")</f>
        <v/>
      </c>
      <c r="D148" s="778"/>
      <c r="E148" s="778"/>
      <c r="F148" s="778"/>
      <c r="G148" s="778"/>
      <c r="H148" s="778"/>
      <c r="I148" s="755" t="str">
        <f>IFERROR(VLOOKUP(B148,'Ficha 2. DATOS ACTUACIONES RHB'!$D$64:$AR$143,27,0),"")</f>
        <v/>
      </c>
      <c r="J148" s="755"/>
      <c r="K148" s="756" t="str">
        <f>IFERROR(VLOOKUP(B148,'Ficha 2. DATOS ACTUACIONES RHB'!$D$64:$AR$143,19,0),"")</f>
        <v/>
      </c>
      <c r="L148" s="756"/>
      <c r="M148" s="756"/>
      <c r="N148" s="774" t="str">
        <f>IFERROR((VLOOKUP(B148,'Ficha 2. DATOS ACTUACIONES RHB'!$D$64:$AR$143,38,0)),"")</f>
        <v/>
      </c>
      <c r="O148" s="755"/>
      <c r="P148" s="755"/>
      <c r="Q148" s="755"/>
      <c r="R148" s="755" t="str">
        <f>IFERROR(VLOOKUP(B148,'Ficha 2. DATOS ACTUACIONES RHB'!$D$64:$AR$143,17,0),"")</f>
        <v/>
      </c>
      <c r="S148" s="755"/>
      <c r="T148" s="774" t="str">
        <f t="shared" si="53"/>
        <v/>
      </c>
      <c r="U148" s="755"/>
      <c r="V148" s="755"/>
      <c r="W148" s="755"/>
      <c r="X148" s="774" t="str">
        <f t="shared" si="55"/>
        <v/>
      </c>
      <c r="Y148" s="755"/>
      <c r="Z148" s="755"/>
      <c r="AA148" s="755"/>
      <c r="AB148" s="775" t="str">
        <f t="shared" si="54"/>
        <v/>
      </c>
      <c r="AC148" s="506"/>
      <c r="AD148" s="506"/>
      <c r="AE148" s="506"/>
      <c r="AF148" s="506"/>
      <c r="AG148" s="964">
        <f t="shared" si="56"/>
        <v>0</v>
      </c>
      <c r="AH148" s="965"/>
      <c r="AI148" s="965"/>
      <c r="AJ148" s="965"/>
      <c r="AK148" s="966"/>
      <c r="AL148" s="70"/>
      <c r="AM148" s="70"/>
      <c r="AN148" s="70"/>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row>
    <row r="149" spans="2:993" ht="14.15" customHeight="1" x14ac:dyDescent="0.25">
      <c r="B149" s="109" t="str">
        <f>IFERROR(VLOOKUP(4,'Ficha 2. DATOS ACTUACIONES RHB'!$B$64:$AM$143,3,0),"")</f>
        <v/>
      </c>
      <c r="C149" s="778" t="str">
        <f>IFERROR(VLOOKUP(B149,'Ficha 2. DATOS ACTUACIONES RHB'!$D$64:$AR$143,2,0),"")</f>
        <v/>
      </c>
      <c r="D149" s="778"/>
      <c r="E149" s="778"/>
      <c r="F149" s="778"/>
      <c r="G149" s="778"/>
      <c r="H149" s="778"/>
      <c r="I149" s="755" t="str">
        <f>IFERROR(VLOOKUP(B149,'Ficha 2. DATOS ACTUACIONES RHB'!$D$64:$AR$143,27,0),"")</f>
        <v/>
      </c>
      <c r="J149" s="755"/>
      <c r="K149" s="756" t="str">
        <f>IFERROR(VLOOKUP(B149,'Ficha 2. DATOS ACTUACIONES RHB'!$D$64:$AR$143,19,0),"")</f>
        <v/>
      </c>
      <c r="L149" s="756"/>
      <c r="M149" s="756"/>
      <c r="N149" s="774" t="str">
        <f>IFERROR((VLOOKUP(B149,'Ficha 2. DATOS ACTUACIONES RHB'!$D$64:$AR$143,38,0)),"")</f>
        <v/>
      </c>
      <c r="O149" s="755"/>
      <c r="P149" s="755"/>
      <c r="Q149" s="755"/>
      <c r="R149" s="755" t="str">
        <f>IFERROR(VLOOKUP(B149,'Ficha 2. DATOS ACTUACIONES RHB'!$D$64:$AR$143,17,0),"")</f>
        <v/>
      </c>
      <c r="S149" s="755"/>
      <c r="T149" s="774" t="str">
        <f t="shared" si="53"/>
        <v/>
      </c>
      <c r="U149" s="755"/>
      <c r="V149" s="755"/>
      <c r="W149" s="755"/>
      <c r="X149" s="774" t="str">
        <f t="shared" si="55"/>
        <v/>
      </c>
      <c r="Y149" s="755"/>
      <c r="Z149" s="755"/>
      <c r="AA149" s="755"/>
      <c r="AB149" s="775" t="str">
        <f t="shared" si="54"/>
        <v/>
      </c>
      <c r="AC149" s="506"/>
      <c r="AD149" s="506"/>
      <c r="AE149" s="506"/>
      <c r="AF149" s="506"/>
      <c r="AG149" s="964">
        <f t="shared" si="56"/>
        <v>0</v>
      </c>
      <c r="AH149" s="965"/>
      <c r="AI149" s="965"/>
      <c r="AJ149" s="965"/>
      <c r="AK149" s="966"/>
      <c r="AL149" s="70"/>
      <c r="AM149" s="70"/>
      <c r="AN149" s="70"/>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row>
    <row r="150" spans="2:993" ht="14.15" customHeight="1" x14ac:dyDescent="0.25">
      <c r="B150" s="109" t="str">
        <f>IFERROR(VLOOKUP(5,'Ficha 2. DATOS ACTUACIONES RHB'!$B$64:$AM$143,3,0),"")</f>
        <v/>
      </c>
      <c r="C150" s="778" t="str">
        <f>IFERROR(VLOOKUP(B150,'Ficha 2. DATOS ACTUACIONES RHB'!$D$64:$AR$143,2,0),"")</f>
        <v/>
      </c>
      <c r="D150" s="778"/>
      <c r="E150" s="778"/>
      <c r="F150" s="778"/>
      <c r="G150" s="778"/>
      <c r="H150" s="778"/>
      <c r="I150" s="755" t="str">
        <f>IFERROR(VLOOKUP(B150,'Ficha 2. DATOS ACTUACIONES RHB'!$D$64:$AR$143,27,0),"")</f>
        <v/>
      </c>
      <c r="J150" s="755"/>
      <c r="K150" s="756" t="str">
        <f>IFERROR(VLOOKUP(B150,'Ficha 2. DATOS ACTUACIONES RHB'!$D$64:$AR$143,19,0),"")</f>
        <v/>
      </c>
      <c r="L150" s="756"/>
      <c r="M150" s="756"/>
      <c r="N150" s="774" t="str">
        <f>IFERROR((VLOOKUP(B150,'Ficha 2. DATOS ACTUACIONES RHB'!$D$64:$AR$143,38,0)),"")</f>
        <v/>
      </c>
      <c r="O150" s="755"/>
      <c r="P150" s="755"/>
      <c r="Q150" s="755"/>
      <c r="R150" s="755" t="str">
        <f>IFERROR(VLOOKUP(B150,'Ficha 2. DATOS ACTUACIONES RHB'!$D$64:$AR$143,17,0),"")</f>
        <v/>
      </c>
      <c r="S150" s="755"/>
      <c r="T150" s="774" t="str">
        <f t="shared" si="53"/>
        <v/>
      </c>
      <c r="U150" s="755"/>
      <c r="V150" s="755"/>
      <c r="W150" s="755"/>
      <c r="X150" s="774" t="str">
        <f t="shared" si="55"/>
        <v/>
      </c>
      <c r="Y150" s="755"/>
      <c r="Z150" s="755"/>
      <c r="AA150" s="755"/>
      <c r="AB150" s="775" t="str">
        <f t="shared" si="54"/>
        <v/>
      </c>
      <c r="AC150" s="506"/>
      <c r="AD150" s="506"/>
      <c r="AE150" s="506"/>
      <c r="AF150" s="506"/>
      <c r="AG150" s="964">
        <f t="shared" si="56"/>
        <v>0</v>
      </c>
      <c r="AH150" s="965"/>
      <c r="AI150" s="965"/>
      <c r="AJ150" s="965"/>
      <c r="AK150" s="966"/>
      <c r="AL150" s="70"/>
      <c r="AM150" s="70"/>
      <c r="AN150" s="7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row>
    <row r="151" spans="2:993" ht="14.15" customHeight="1" x14ac:dyDescent="0.25">
      <c r="B151" s="109" t="str">
        <f>IFERROR(VLOOKUP(6,'Ficha 2. DATOS ACTUACIONES RHB'!$B$64:$AM$143,3,0),"")</f>
        <v/>
      </c>
      <c r="C151" s="778" t="str">
        <f>IFERROR(VLOOKUP(B151,'Ficha 2. DATOS ACTUACIONES RHB'!$D$64:$AR$143,2,0),"")</f>
        <v/>
      </c>
      <c r="D151" s="778"/>
      <c r="E151" s="778"/>
      <c r="F151" s="778"/>
      <c r="G151" s="778"/>
      <c r="H151" s="778"/>
      <c r="I151" s="755" t="str">
        <f>IFERROR(VLOOKUP(B151,'Ficha 2. DATOS ACTUACIONES RHB'!$D$64:$AR$143,27,0),"")</f>
        <v/>
      </c>
      <c r="J151" s="755"/>
      <c r="K151" s="756" t="str">
        <f>IFERROR(VLOOKUP(B151,'Ficha 2. DATOS ACTUACIONES RHB'!$D$64:$AR$143,19,0),"")</f>
        <v/>
      </c>
      <c r="L151" s="756"/>
      <c r="M151" s="756"/>
      <c r="N151" s="774" t="str">
        <f>IFERROR((VLOOKUP(B151,'Ficha 2. DATOS ACTUACIONES RHB'!$D$64:$AR$143,38,0)),"")</f>
        <v/>
      </c>
      <c r="O151" s="755"/>
      <c r="P151" s="755"/>
      <c r="Q151" s="755"/>
      <c r="R151" s="755" t="str">
        <f>IFERROR(VLOOKUP(B151,'Ficha 2. DATOS ACTUACIONES RHB'!$D$64:$AR$143,17,0),"")</f>
        <v/>
      </c>
      <c r="S151" s="755"/>
      <c r="T151" s="774" t="str">
        <f t="shared" si="53"/>
        <v/>
      </c>
      <c r="U151" s="755"/>
      <c r="V151" s="755"/>
      <c r="W151" s="755"/>
      <c r="X151" s="774" t="str">
        <f t="shared" si="55"/>
        <v/>
      </c>
      <c r="Y151" s="755"/>
      <c r="Z151" s="755"/>
      <c r="AA151" s="755"/>
      <c r="AB151" s="775" t="str">
        <f t="shared" si="54"/>
        <v/>
      </c>
      <c r="AC151" s="506"/>
      <c r="AD151" s="506"/>
      <c r="AE151" s="506"/>
      <c r="AF151" s="506"/>
      <c r="AG151" s="964">
        <f t="shared" si="56"/>
        <v>0</v>
      </c>
      <c r="AH151" s="965"/>
      <c r="AI151" s="965"/>
      <c r="AJ151" s="965"/>
      <c r="AK151" s="966"/>
      <c r="AL151" s="70"/>
      <c r="AM151" s="70"/>
      <c r="AN151" s="70"/>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row>
    <row r="152" spans="2:993" ht="14.15" customHeight="1" x14ac:dyDescent="0.25">
      <c r="B152" s="109" t="str">
        <f>IFERROR(VLOOKUP(7,'Ficha 2. DATOS ACTUACIONES RHB'!$B$64:$AM$143,3,0),"")</f>
        <v/>
      </c>
      <c r="C152" s="778" t="str">
        <f>IFERROR(VLOOKUP(B152,'Ficha 2. DATOS ACTUACIONES RHB'!$D$64:$AR$143,2,0),"")</f>
        <v/>
      </c>
      <c r="D152" s="778"/>
      <c r="E152" s="778"/>
      <c r="F152" s="778"/>
      <c r="G152" s="778"/>
      <c r="H152" s="778"/>
      <c r="I152" s="755" t="str">
        <f>IFERROR(VLOOKUP(B152,'Ficha 2. DATOS ACTUACIONES RHB'!$D$64:$AR$143,27,0),"")</f>
        <v/>
      </c>
      <c r="J152" s="755"/>
      <c r="K152" s="756" t="str">
        <f>IFERROR(VLOOKUP(B152,'Ficha 2. DATOS ACTUACIONES RHB'!$D$64:$AR$143,19,0),"")</f>
        <v/>
      </c>
      <c r="L152" s="756"/>
      <c r="M152" s="756"/>
      <c r="N152" s="774" t="str">
        <f>IFERROR((VLOOKUP(B152,'Ficha 2. DATOS ACTUACIONES RHB'!$D$64:$AR$143,38,0)),"")</f>
        <v/>
      </c>
      <c r="O152" s="755"/>
      <c r="P152" s="755"/>
      <c r="Q152" s="755"/>
      <c r="R152" s="755" t="str">
        <f>IFERROR(VLOOKUP(B152,'Ficha 2. DATOS ACTUACIONES RHB'!$D$64:$AR$143,17,0),"")</f>
        <v/>
      </c>
      <c r="S152" s="755"/>
      <c r="T152" s="774" t="str">
        <f t="shared" ref="T152:T215" si="57">IFERROR((VLOOKUP(B152,$B$59:$AK$138,22,0)+VLOOKUP(B152,$B$59:$AK$138,31,0)+VLOOKUP(B152,$B$59:$AK$138,34,0))*K152,"")</f>
        <v/>
      </c>
      <c r="U152" s="755"/>
      <c r="V152" s="755"/>
      <c r="W152" s="755"/>
      <c r="X152" s="774" t="str">
        <f t="shared" ref="X152:X215" si="58">IF(N152="","",IF((N152-T152)&lt;0,0,N152-T152))</f>
        <v/>
      </c>
      <c r="Y152" s="755"/>
      <c r="Z152" s="755"/>
      <c r="AA152" s="755"/>
      <c r="AB152" s="775" t="str">
        <f t="shared" ref="AB152:AB215" si="59">IF(R152="","",IF((R152*(IF($I152="R1",$AE$16,IF($I152="R2",$AE$17,IF($I152="R3",$AE$18,"")))))-(K152*VLOOKUP(B152,$B$59:$AK$138,22,0))&lt;0,0,(R152*(IF($I152="R1",$AE$16,IF($I152="R2",$AE$17,IF($I152="R3",$AE$18,"")))))-(K152*VLOOKUP(B152,$B$59:$AK$138,22,0))))</f>
        <v/>
      </c>
      <c r="AC152" s="506"/>
      <c r="AD152" s="506"/>
      <c r="AE152" s="506"/>
      <c r="AF152" s="506"/>
      <c r="AG152" s="964">
        <f t="shared" si="56"/>
        <v>0</v>
      </c>
      <c r="AH152" s="965"/>
      <c r="AI152" s="965"/>
      <c r="AJ152" s="965"/>
      <c r="AK152" s="966"/>
      <c r="AL152" s="70"/>
      <c r="AM152" s="70"/>
      <c r="AN152" s="70"/>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row>
    <row r="153" spans="2:993" ht="14.15" customHeight="1" x14ac:dyDescent="0.25">
      <c r="B153" s="109" t="str">
        <f>IFERROR(VLOOKUP(8,'Ficha 2. DATOS ACTUACIONES RHB'!$B$64:$AM$143,3,0),"")</f>
        <v/>
      </c>
      <c r="C153" s="778" t="str">
        <f>IFERROR(VLOOKUP(B153,'Ficha 2. DATOS ACTUACIONES RHB'!$D$64:$AR$143,2,0),"")</f>
        <v/>
      </c>
      <c r="D153" s="778"/>
      <c r="E153" s="778"/>
      <c r="F153" s="778"/>
      <c r="G153" s="778"/>
      <c r="H153" s="778"/>
      <c r="I153" s="755" t="str">
        <f>IFERROR(VLOOKUP(B153,'Ficha 2. DATOS ACTUACIONES RHB'!$D$64:$AR$143,27,0),"")</f>
        <v/>
      </c>
      <c r="J153" s="755"/>
      <c r="K153" s="756" t="str">
        <f>IFERROR(VLOOKUP(B153,'Ficha 2. DATOS ACTUACIONES RHB'!$D$64:$AR$143,19,0),"")</f>
        <v/>
      </c>
      <c r="L153" s="756"/>
      <c r="M153" s="756"/>
      <c r="N153" s="774" t="str">
        <f>IFERROR((VLOOKUP(B153,'Ficha 2. DATOS ACTUACIONES RHB'!$D$64:$AR$143,38,0)),"")</f>
        <v/>
      </c>
      <c r="O153" s="755"/>
      <c r="P153" s="755"/>
      <c r="Q153" s="755"/>
      <c r="R153" s="755" t="str">
        <f>IFERROR(VLOOKUP(B153,'Ficha 2. DATOS ACTUACIONES RHB'!$D$64:$AR$143,17,0),"")</f>
        <v/>
      </c>
      <c r="S153" s="755"/>
      <c r="T153" s="774" t="str">
        <f t="shared" si="57"/>
        <v/>
      </c>
      <c r="U153" s="755"/>
      <c r="V153" s="755"/>
      <c r="W153" s="755"/>
      <c r="X153" s="774" t="str">
        <f t="shared" si="58"/>
        <v/>
      </c>
      <c r="Y153" s="755"/>
      <c r="Z153" s="755"/>
      <c r="AA153" s="755"/>
      <c r="AB153" s="775" t="str">
        <f t="shared" si="59"/>
        <v/>
      </c>
      <c r="AC153" s="506"/>
      <c r="AD153" s="506"/>
      <c r="AE153" s="506"/>
      <c r="AF153" s="506"/>
      <c r="AG153" s="964">
        <f t="shared" si="56"/>
        <v>0</v>
      </c>
      <c r="AH153" s="965"/>
      <c r="AI153" s="965"/>
      <c r="AJ153" s="965"/>
      <c r="AK153" s="966"/>
      <c r="AL153" s="70"/>
      <c r="AM153" s="70"/>
      <c r="AN153" s="70"/>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row>
    <row r="154" spans="2:993" ht="14.15" customHeight="1" x14ac:dyDescent="0.25">
      <c r="B154" s="109" t="str">
        <f>IFERROR(VLOOKUP(9,'Ficha 2. DATOS ACTUACIONES RHB'!$B$64:$AM$143,3,0),"")</f>
        <v/>
      </c>
      <c r="C154" s="778" t="str">
        <f>IFERROR(VLOOKUP(B154,'Ficha 2. DATOS ACTUACIONES RHB'!$D$64:$AR$143,2,0),"")</f>
        <v/>
      </c>
      <c r="D154" s="778"/>
      <c r="E154" s="778"/>
      <c r="F154" s="778"/>
      <c r="G154" s="778"/>
      <c r="H154" s="778"/>
      <c r="I154" s="755" t="str">
        <f>IFERROR(VLOOKUP(B154,'Ficha 2. DATOS ACTUACIONES RHB'!$D$64:$AR$143,27,0),"")</f>
        <v/>
      </c>
      <c r="J154" s="755"/>
      <c r="K154" s="756" t="str">
        <f>IFERROR(VLOOKUP(B154,'Ficha 2. DATOS ACTUACIONES RHB'!$D$64:$AR$143,19,0),"")</f>
        <v/>
      </c>
      <c r="L154" s="756"/>
      <c r="M154" s="756"/>
      <c r="N154" s="774" t="str">
        <f>IFERROR((VLOOKUP(B154,'Ficha 2. DATOS ACTUACIONES RHB'!$D$64:$AR$143,38,0)),"")</f>
        <v/>
      </c>
      <c r="O154" s="755"/>
      <c r="P154" s="755"/>
      <c r="Q154" s="755"/>
      <c r="R154" s="755" t="str">
        <f>IFERROR(VLOOKUP(B154,'Ficha 2. DATOS ACTUACIONES RHB'!$D$64:$AR$143,17,0),"")</f>
        <v/>
      </c>
      <c r="S154" s="755"/>
      <c r="T154" s="774" t="str">
        <f t="shared" si="57"/>
        <v/>
      </c>
      <c r="U154" s="755"/>
      <c r="V154" s="755"/>
      <c r="W154" s="755"/>
      <c r="X154" s="774" t="str">
        <f t="shared" si="58"/>
        <v/>
      </c>
      <c r="Y154" s="755"/>
      <c r="Z154" s="755"/>
      <c r="AA154" s="755"/>
      <c r="AB154" s="775" t="str">
        <f t="shared" si="59"/>
        <v/>
      </c>
      <c r="AC154" s="506"/>
      <c r="AD154" s="506"/>
      <c r="AE154" s="506"/>
      <c r="AF154" s="506"/>
      <c r="AG154" s="964">
        <f t="shared" si="56"/>
        <v>0</v>
      </c>
      <c r="AH154" s="965"/>
      <c r="AI154" s="965"/>
      <c r="AJ154" s="965"/>
      <c r="AK154" s="966"/>
      <c r="AL154" s="70"/>
      <c r="AM154" s="70"/>
      <c r="AN154" s="70"/>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row>
    <row r="155" spans="2:993" ht="14.15" customHeight="1" x14ac:dyDescent="0.25">
      <c r="B155" s="109" t="str">
        <f>IFERROR(VLOOKUP(10,'Ficha 2. DATOS ACTUACIONES RHB'!$B$64:$AM$143,3,0),"")</f>
        <v/>
      </c>
      <c r="C155" s="778" t="str">
        <f>IFERROR(VLOOKUP(B155,'Ficha 2. DATOS ACTUACIONES RHB'!$D$64:$AR$143,2,0),"")</f>
        <v/>
      </c>
      <c r="D155" s="778"/>
      <c r="E155" s="778"/>
      <c r="F155" s="778"/>
      <c r="G155" s="778"/>
      <c r="H155" s="778"/>
      <c r="I155" s="755" t="str">
        <f>IFERROR(VLOOKUP(B155,'Ficha 2. DATOS ACTUACIONES RHB'!$D$64:$AR$143,27,0),"")</f>
        <v/>
      </c>
      <c r="J155" s="755"/>
      <c r="K155" s="756" t="str">
        <f>IFERROR(VLOOKUP(B155,'Ficha 2. DATOS ACTUACIONES RHB'!$D$64:$AR$143,19,0),"")</f>
        <v/>
      </c>
      <c r="L155" s="756"/>
      <c r="M155" s="756"/>
      <c r="N155" s="774" t="str">
        <f>IFERROR((VLOOKUP(B155,'Ficha 2. DATOS ACTUACIONES RHB'!$D$64:$AR$143,38,0)),"")</f>
        <v/>
      </c>
      <c r="O155" s="755"/>
      <c r="P155" s="755"/>
      <c r="Q155" s="755"/>
      <c r="R155" s="755" t="str">
        <f>IFERROR(VLOOKUP(B155,'Ficha 2. DATOS ACTUACIONES RHB'!$D$64:$AR$143,17,0),"")</f>
        <v/>
      </c>
      <c r="S155" s="755"/>
      <c r="T155" s="774" t="str">
        <f t="shared" si="57"/>
        <v/>
      </c>
      <c r="U155" s="755"/>
      <c r="V155" s="755"/>
      <c r="W155" s="755"/>
      <c r="X155" s="774" t="str">
        <f t="shared" si="58"/>
        <v/>
      </c>
      <c r="Y155" s="755"/>
      <c r="Z155" s="755"/>
      <c r="AA155" s="755"/>
      <c r="AB155" s="775" t="str">
        <f t="shared" si="59"/>
        <v/>
      </c>
      <c r="AC155" s="506"/>
      <c r="AD155" s="506"/>
      <c r="AE155" s="506"/>
      <c r="AF155" s="506"/>
      <c r="AG155" s="964">
        <f t="shared" si="56"/>
        <v>0</v>
      </c>
      <c r="AH155" s="965"/>
      <c r="AI155" s="965"/>
      <c r="AJ155" s="965"/>
      <c r="AK155" s="966"/>
      <c r="AL155" s="70"/>
      <c r="AM155" s="70"/>
      <c r="AN155" s="70"/>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row>
    <row r="156" spans="2:993" ht="14.15" customHeight="1" x14ac:dyDescent="0.25">
      <c r="B156" s="109" t="str">
        <f>IFERROR(VLOOKUP(11,'Ficha 2. DATOS ACTUACIONES RHB'!$B$64:$AM$143,3,0),"")</f>
        <v/>
      </c>
      <c r="C156" s="778" t="str">
        <f>IFERROR(VLOOKUP(B156,'Ficha 2. DATOS ACTUACIONES RHB'!$D$64:$AR$143,2,0),"")</f>
        <v/>
      </c>
      <c r="D156" s="778"/>
      <c r="E156" s="778"/>
      <c r="F156" s="778"/>
      <c r="G156" s="778"/>
      <c r="H156" s="778"/>
      <c r="I156" s="755" t="str">
        <f>IFERROR(VLOOKUP(B156,'Ficha 2. DATOS ACTUACIONES RHB'!$D$64:$AR$143,27,0),"")</f>
        <v/>
      </c>
      <c r="J156" s="755"/>
      <c r="K156" s="756" t="str">
        <f>IFERROR(VLOOKUP(B156,'Ficha 2. DATOS ACTUACIONES RHB'!$D$64:$AR$143,19,0),"")</f>
        <v/>
      </c>
      <c r="L156" s="756"/>
      <c r="M156" s="756"/>
      <c r="N156" s="774" t="str">
        <f>IFERROR((VLOOKUP(B156,'Ficha 2. DATOS ACTUACIONES RHB'!$D$64:$AR$143,38,0)),"")</f>
        <v/>
      </c>
      <c r="O156" s="755"/>
      <c r="P156" s="755"/>
      <c r="Q156" s="755"/>
      <c r="R156" s="755" t="str">
        <f>IFERROR(VLOOKUP(B156,'Ficha 2. DATOS ACTUACIONES RHB'!$D$64:$AR$143,17,0),"")</f>
        <v/>
      </c>
      <c r="S156" s="755"/>
      <c r="T156" s="774" t="str">
        <f t="shared" si="57"/>
        <v/>
      </c>
      <c r="U156" s="755"/>
      <c r="V156" s="755"/>
      <c r="W156" s="755"/>
      <c r="X156" s="774" t="str">
        <f t="shared" si="58"/>
        <v/>
      </c>
      <c r="Y156" s="755"/>
      <c r="Z156" s="755"/>
      <c r="AA156" s="755"/>
      <c r="AB156" s="775" t="str">
        <f t="shared" si="59"/>
        <v/>
      </c>
      <c r="AC156" s="506"/>
      <c r="AD156" s="506"/>
      <c r="AE156" s="506"/>
      <c r="AF156" s="506"/>
      <c r="AG156" s="964">
        <f t="shared" si="56"/>
        <v>0</v>
      </c>
      <c r="AH156" s="965"/>
      <c r="AI156" s="965"/>
      <c r="AJ156" s="965"/>
      <c r="AK156" s="966"/>
      <c r="AL156" s="70"/>
      <c r="AM156" s="70"/>
      <c r="AN156" s="70"/>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row>
    <row r="157" spans="2:993" ht="14.15" customHeight="1" x14ac:dyDescent="0.25">
      <c r="B157" s="109" t="str">
        <f>IFERROR(VLOOKUP(12,'Ficha 2. DATOS ACTUACIONES RHB'!$B$64:$AM$143,3,0),"")</f>
        <v/>
      </c>
      <c r="C157" s="778" t="str">
        <f>IFERROR(VLOOKUP(B157,'Ficha 2. DATOS ACTUACIONES RHB'!$D$64:$AR$143,2,0),"")</f>
        <v/>
      </c>
      <c r="D157" s="778"/>
      <c r="E157" s="778"/>
      <c r="F157" s="778"/>
      <c r="G157" s="778"/>
      <c r="H157" s="778"/>
      <c r="I157" s="755" t="str">
        <f>IFERROR(VLOOKUP(B157,'Ficha 2. DATOS ACTUACIONES RHB'!$D$64:$AR$143,27,0),"")</f>
        <v/>
      </c>
      <c r="J157" s="755"/>
      <c r="K157" s="756" t="str">
        <f>IFERROR(VLOOKUP(B157,'Ficha 2. DATOS ACTUACIONES RHB'!$D$64:$AR$143,19,0),"")</f>
        <v/>
      </c>
      <c r="L157" s="756"/>
      <c r="M157" s="756"/>
      <c r="N157" s="774" t="str">
        <f>IFERROR((VLOOKUP(B157,'Ficha 2. DATOS ACTUACIONES RHB'!$D$64:$AR$143,38,0)),"")</f>
        <v/>
      </c>
      <c r="O157" s="755"/>
      <c r="P157" s="755"/>
      <c r="Q157" s="755"/>
      <c r="R157" s="755" t="str">
        <f>IFERROR(VLOOKUP(B157,'Ficha 2. DATOS ACTUACIONES RHB'!$D$64:$AR$143,17,0),"")</f>
        <v/>
      </c>
      <c r="S157" s="755"/>
      <c r="T157" s="774" t="str">
        <f t="shared" si="57"/>
        <v/>
      </c>
      <c r="U157" s="755"/>
      <c r="V157" s="755"/>
      <c r="W157" s="755"/>
      <c r="X157" s="774" t="str">
        <f t="shared" si="58"/>
        <v/>
      </c>
      <c r="Y157" s="755"/>
      <c r="Z157" s="755"/>
      <c r="AA157" s="755"/>
      <c r="AB157" s="775" t="str">
        <f t="shared" si="59"/>
        <v/>
      </c>
      <c r="AC157" s="506"/>
      <c r="AD157" s="506"/>
      <c r="AE157" s="506"/>
      <c r="AF157" s="506"/>
      <c r="AG157" s="964">
        <f t="shared" si="56"/>
        <v>0</v>
      </c>
      <c r="AH157" s="965"/>
      <c r="AI157" s="965"/>
      <c r="AJ157" s="965"/>
      <c r="AK157" s="966"/>
      <c r="AL157" s="70"/>
      <c r="AM157" s="70"/>
      <c r="AN157" s="70"/>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row>
    <row r="158" spans="2:993" ht="14.15" customHeight="1" x14ac:dyDescent="0.25">
      <c r="B158" s="109" t="str">
        <f>IFERROR(VLOOKUP(13,'Ficha 2. DATOS ACTUACIONES RHB'!$B$64:$AM$143,3,0),"")</f>
        <v/>
      </c>
      <c r="C158" s="778" t="str">
        <f>IFERROR(VLOOKUP(B158,'Ficha 2. DATOS ACTUACIONES RHB'!$D$64:$AR$143,2,0),"")</f>
        <v/>
      </c>
      <c r="D158" s="778"/>
      <c r="E158" s="778"/>
      <c r="F158" s="778"/>
      <c r="G158" s="778"/>
      <c r="H158" s="778"/>
      <c r="I158" s="755" t="str">
        <f>IFERROR(VLOOKUP(B158,'Ficha 2. DATOS ACTUACIONES RHB'!$D$64:$AR$143,27,0),"")</f>
        <v/>
      </c>
      <c r="J158" s="755"/>
      <c r="K158" s="756" t="str">
        <f>IFERROR(VLOOKUP(B158,'Ficha 2. DATOS ACTUACIONES RHB'!$D$64:$AR$143,19,0),"")</f>
        <v/>
      </c>
      <c r="L158" s="756"/>
      <c r="M158" s="756"/>
      <c r="N158" s="774" t="str">
        <f>IFERROR((VLOOKUP(B158,'Ficha 2. DATOS ACTUACIONES RHB'!$D$64:$AR$143,38,0)),"")</f>
        <v/>
      </c>
      <c r="O158" s="755"/>
      <c r="P158" s="755"/>
      <c r="Q158" s="755"/>
      <c r="R158" s="755" t="str">
        <f>IFERROR(VLOOKUP(B158,'Ficha 2. DATOS ACTUACIONES RHB'!$D$64:$AR$143,17,0),"")</f>
        <v/>
      </c>
      <c r="S158" s="755"/>
      <c r="T158" s="774" t="str">
        <f t="shared" si="57"/>
        <v/>
      </c>
      <c r="U158" s="755"/>
      <c r="V158" s="755"/>
      <c r="W158" s="755"/>
      <c r="X158" s="774" t="str">
        <f t="shared" si="58"/>
        <v/>
      </c>
      <c r="Y158" s="755"/>
      <c r="Z158" s="755"/>
      <c r="AA158" s="755"/>
      <c r="AB158" s="775" t="str">
        <f t="shared" si="59"/>
        <v/>
      </c>
      <c r="AC158" s="506"/>
      <c r="AD158" s="506"/>
      <c r="AE158" s="506"/>
      <c r="AF158" s="506"/>
      <c r="AG158" s="964">
        <f t="shared" si="56"/>
        <v>0</v>
      </c>
      <c r="AH158" s="965"/>
      <c r="AI158" s="965"/>
      <c r="AJ158" s="965"/>
      <c r="AK158" s="966"/>
      <c r="AL158" s="70"/>
      <c r="AM158" s="70"/>
      <c r="AN158" s="70"/>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row>
    <row r="159" spans="2:993" ht="14.15" customHeight="1" x14ac:dyDescent="0.25">
      <c r="B159" s="109" t="str">
        <f>IFERROR(VLOOKUP(14,'Ficha 2. DATOS ACTUACIONES RHB'!$B$64:$AM$143,3,0),"")</f>
        <v/>
      </c>
      <c r="C159" s="778" t="str">
        <f>IFERROR(VLOOKUP(B159,'Ficha 2. DATOS ACTUACIONES RHB'!$D$64:$AR$143,2,0),"")</f>
        <v/>
      </c>
      <c r="D159" s="778"/>
      <c r="E159" s="778"/>
      <c r="F159" s="778"/>
      <c r="G159" s="778"/>
      <c r="H159" s="778"/>
      <c r="I159" s="755" t="str">
        <f>IFERROR(VLOOKUP(B159,'Ficha 2. DATOS ACTUACIONES RHB'!$D$64:$AR$143,27,0),"")</f>
        <v/>
      </c>
      <c r="J159" s="755"/>
      <c r="K159" s="756" t="str">
        <f>IFERROR(VLOOKUP(B159,'Ficha 2. DATOS ACTUACIONES RHB'!$D$64:$AR$143,19,0),"")</f>
        <v/>
      </c>
      <c r="L159" s="756"/>
      <c r="M159" s="756"/>
      <c r="N159" s="774" t="str">
        <f>IFERROR((VLOOKUP(B159,'Ficha 2. DATOS ACTUACIONES RHB'!$D$64:$AR$143,38,0)),"")</f>
        <v/>
      </c>
      <c r="O159" s="755"/>
      <c r="P159" s="755"/>
      <c r="Q159" s="755"/>
      <c r="R159" s="755" t="str">
        <f>IFERROR(VLOOKUP(B159,'Ficha 2. DATOS ACTUACIONES RHB'!$D$64:$AR$143,17,0),"")</f>
        <v/>
      </c>
      <c r="S159" s="755"/>
      <c r="T159" s="774" t="str">
        <f t="shared" si="57"/>
        <v/>
      </c>
      <c r="U159" s="755"/>
      <c r="V159" s="755"/>
      <c r="W159" s="755"/>
      <c r="X159" s="774" t="str">
        <f t="shared" si="58"/>
        <v/>
      </c>
      <c r="Y159" s="755"/>
      <c r="Z159" s="755"/>
      <c r="AA159" s="755"/>
      <c r="AB159" s="775" t="str">
        <f t="shared" si="59"/>
        <v/>
      </c>
      <c r="AC159" s="506"/>
      <c r="AD159" s="506"/>
      <c r="AE159" s="506"/>
      <c r="AF159" s="506"/>
      <c r="AG159" s="964">
        <f t="shared" si="56"/>
        <v>0</v>
      </c>
      <c r="AH159" s="965"/>
      <c r="AI159" s="965"/>
      <c r="AJ159" s="965"/>
      <c r="AK159" s="966"/>
      <c r="AL159" s="70"/>
      <c r="AM159" s="70"/>
      <c r="AN159" s="70"/>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row>
    <row r="160" spans="2:993" ht="14.15" customHeight="1" x14ac:dyDescent="0.25">
      <c r="B160" s="109" t="str">
        <f>IFERROR(VLOOKUP(15,'Ficha 2. DATOS ACTUACIONES RHB'!$B$64:$AM$143,3,0),"")</f>
        <v/>
      </c>
      <c r="C160" s="778" t="str">
        <f>IFERROR(VLOOKUP(B160,'Ficha 2. DATOS ACTUACIONES RHB'!$D$64:$AR$143,2,0),"")</f>
        <v/>
      </c>
      <c r="D160" s="778"/>
      <c r="E160" s="778"/>
      <c r="F160" s="778"/>
      <c r="G160" s="778"/>
      <c r="H160" s="778"/>
      <c r="I160" s="755" t="str">
        <f>IFERROR(VLOOKUP(B160,'Ficha 2. DATOS ACTUACIONES RHB'!$D$64:$AR$143,27,0),"")</f>
        <v/>
      </c>
      <c r="J160" s="755"/>
      <c r="K160" s="756" t="str">
        <f>IFERROR(VLOOKUP(B160,'Ficha 2. DATOS ACTUACIONES RHB'!$D$64:$AR$143,19,0),"")</f>
        <v/>
      </c>
      <c r="L160" s="756"/>
      <c r="M160" s="756"/>
      <c r="N160" s="774" t="str">
        <f>IFERROR((VLOOKUP(B160,'Ficha 2. DATOS ACTUACIONES RHB'!$D$64:$AR$143,38,0)),"")</f>
        <v/>
      </c>
      <c r="O160" s="755"/>
      <c r="P160" s="755"/>
      <c r="Q160" s="755"/>
      <c r="R160" s="755" t="str">
        <f>IFERROR(VLOOKUP(B160,'Ficha 2. DATOS ACTUACIONES RHB'!$D$64:$AR$143,17,0),"")</f>
        <v/>
      </c>
      <c r="S160" s="755"/>
      <c r="T160" s="774" t="str">
        <f t="shared" si="57"/>
        <v/>
      </c>
      <c r="U160" s="755"/>
      <c r="V160" s="755"/>
      <c r="W160" s="755"/>
      <c r="X160" s="774" t="str">
        <f t="shared" si="58"/>
        <v/>
      </c>
      <c r="Y160" s="755"/>
      <c r="Z160" s="755"/>
      <c r="AA160" s="755"/>
      <c r="AB160" s="775" t="str">
        <f t="shared" si="59"/>
        <v/>
      </c>
      <c r="AC160" s="506"/>
      <c r="AD160" s="506"/>
      <c r="AE160" s="506"/>
      <c r="AF160" s="506"/>
      <c r="AG160" s="964">
        <f t="shared" si="56"/>
        <v>0</v>
      </c>
      <c r="AH160" s="965"/>
      <c r="AI160" s="965"/>
      <c r="AJ160" s="965"/>
      <c r="AK160" s="966"/>
      <c r="AL160" s="70"/>
      <c r="AM160" s="70"/>
      <c r="AN160" s="7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row>
    <row r="161" spans="2:993" ht="14.15" customHeight="1" x14ac:dyDescent="0.25">
      <c r="B161" s="109" t="str">
        <f>IFERROR(VLOOKUP(16,'Ficha 2. DATOS ACTUACIONES RHB'!$B$64:$AM$143,3,0),"")</f>
        <v/>
      </c>
      <c r="C161" s="778" t="str">
        <f>IFERROR(VLOOKUP(B161,'Ficha 2. DATOS ACTUACIONES RHB'!$D$64:$AR$143,2,0),"")</f>
        <v/>
      </c>
      <c r="D161" s="778"/>
      <c r="E161" s="778"/>
      <c r="F161" s="778"/>
      <c r="G161" s="778"/>
      <c r="H161" s="778"/>
      <c r="I161" s="755" t="str">
        <f>IFERROR(VLOOKUP(B161,'Ficha 2. DATOS ACTUACIONES RHB'!$D$64:$AR$143,27,0),"")</f>
        <v/>
      </c>
      <c r="J161" s="755"/>
      <c r="K161" s="756" t="str">
        <f>IFERROR(VLOOKUP(B161,'Ficha 2. DATOS ACTUACIONES RHB'!$D$64:$AR$143,19,0),"")</f>
        <v/>
      </c>
      <c r="L161" s="756"/>
      <c r="M161" s="756"/>
      <c r="N161" s="774" t="str">
        <f>IFERROR((VLOOKUP(B161,'Ficha 2. DATOS ACTUACIONES RHB'!$D$64:$AR$143,38,0)),"")</f>
        <v/>
      </c>
      <c r="O161" s="755"/>
      <c r="P161" s="755"/>
      <c r="Q161" s="755"/>
      <c r="R161" s="755" t="str">
        <f>IFERROR(VLOOKUP(B161,'Ficha 2. DATOS ACTUACIONES RHB'!$D$64:$AR$143,17,0),"")</f>
        <v/>
      </c>
      <c r="S161" s="755"/>
      <c r="T161" s="774" t="str">
        <f t="shared" si="57"/>
        <v/>
      </c>
      <c r="U161" s="755"/>
      <c r="V161" s="755"/>
      <c r="W161" s="755"/>
      <c r="X161" s="774" t="str">
        <f t="shared" si="58"/>
        <v/>
      </c>
      <c r="Y161" s="755"/>
      <c r="Z161" s="755"/>
      <c r="AA161" s="755"/>
      <c r="AB161" s="775" t="str">
        <f t="shared" si="59"/>
        <v/>
      </c>
      <c r="AC161" s="506"/>
      <c r="AD161" s="506"/>
      <c r="AE161" s="506"/>
      <c r="AF161" s="506"/>
      <c r="AG161" s="964">
        <f t="shared" si="56"/>
        <v>0</v>
      </c>
      <c r="AH161" s="965"/>
      <c r="AI161" s="965"/>
      <c r="AJ161" s="965"/>
      <c r="AK161" s="966"/>
      <c r="AL161" s="70"/>
      <c r="AM161" s="70"/>
      <c r="AN161" s="70"/>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row>
    <row r="162" spans="2:993" ht="14.15" customHeight="1" x14ac:dyDescent="0.25">
      <c r="B162" s="109" t="str">
        <f>IFERROR(VLOOKUP(17,'Ficha 2. DATOS ACTUACIONES RHB'!$B$64:$AM$143,3,0),"")</f>
        <v/>
      </c>
      <c r="C162" s="778" t="str">
        <f>IFERROR(VLOOKUP(B162,'Ficha 2. DATOS ACTUACIONES RHB'!$D$64:$AR$143,2,0),"")</f>
        <v/>
      </c>
      <c r="D162" s="778"/>
      <c r="E162" s="778"/>
      <c r="F162" s="778"/>
      <c r="G162" s="778"/>
      <c r="H162" s="778"/>
      <c r="I162" s="755" t="str">
        <f>IFERROR(VLOOKUP(B162,'Ficha 2. DATOS ACTUACIONES RHB'!$D$64:$AR$143,27,0),"")</f>
        <v/>
      </c>
      <c r="J162" s="755"/>
      <c r="K162" s="756" t="str">
        <f>IFERROR(VLOOKUP(B162,'Ficha 2. DATOS ACTUACIONES RHB'!$D$64:$AR$143,19,0),"")</f>
        <v/>
      </c>
      <c r="L162" s="756"/>
      <c r="M162" s="756"/>
      <c r="N162" s="774" t="str">
        <f>IFERROR((VLOOKUP(B162,'Ficha 2. DATOS ACTUACIONES RHB'!$D$64:$AR$143,38,0)),"")</f>
        <v/>
      </c>
      <c r="O162" s="755"/>
      <c r="P162" s="755"/>
      <c r="Q162" s="755"/>
      <c r="R162" s="755" t="str">
        <f>IFERROR(VLOOKUP(B162,'Ficha 2. DATOS ACTUACIONES RHB'!$D$64:$AR$143,17,0),"")</f>
        <v/>
      </c>
      <c r="S162" s="755"/>
      <c r="T162" s="774" t="str">
        <f t="shared" si="57"/>
        <v/>
      </c>
      <c r="U162" s="755"/>
      <c r="V162" s="755"/>
      <c r="W162" s="755"/>
      <c r="X162" s="774" t="str">
        <f t="shared" si="58"/>
        <v/>
      </c>
      <c r="Y162" s="755"/>
      <c r="Z162" s="755"/>
      <c r="AA162" s="755"/>
      <c r="AB162" s="775" t="str">
        <f t="shared" si="59"/>
        <v/>
      </c>
      <c r="AC162" s="506"/>
      <c r="AD162" s="506"/>
      <c r="AE162" s="506"/>
      <c r="AF162" s="506"/>
      <c r="AG162" s="964">
        <f t="shared" si="56"/>
        <v>0</v>
      </c>
      <c r="AH162" s="965"/>
      <c r="AI162" s="965"/>
      <c r="AJ162" s="965"/>
      <c r="AK162" s="966"/>
      <c r="AL162" s="70"/>
      <c r="AM162" s="70"/>
      <c r="AN162" s="70"/>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row>
    <row r="163" spans="2:993" ht="14.15" customHeight="1" x14ac:dyDescent="0.25">
      <c r="B163" s="109" t="str">
        <f>IFERROR(VLOOKUP(18,'Ficha 2. DATOS ACTUACIONES RHB'!$B$64:$AM$143,3,0),"")</f>
        <v/>
      </c>
      <c r="C163" s="778" t="str">
        <f>IFERROR(VLOOKUP(B163,'Ficha 2. DATOS ACTUACIONES RHB'!$D$64:$AR$143,2,0),"")</f>
        <v/>
      </c>
      <c r="D163" s="778"/>
      <c r="E163" s="778"/>
      <c r="F163" s="778"/>
      <c r="G163" s="778"/>
      <c r="H163" s="778"/>
      <c r="I163" s="755" t="str">
        <f>IFERROR(VLOOKUP(B163,'Ficha 2. DATOS ACTUACIONES RHB'!$D$64:$AR$143,27,0),"")</f>
        <v/>
      </c>
      <c r="J163" s="755"/>
      <c r="K163" s="756" t="str">
        <f>IFERROR(VLOOKUP(B163,'Ficha 2. DATOS ACTUACIONES RHB'!$D$64:$AR$143,19,0),"")</f>
        <v/>
      </c>
      <c r="L163" s="756"/>
      <c r="M163" s="756"/>
      <c r="N163" s="774" t="str">
        <f>IFERROR((VLOOKUP(B163,'Ficha 2. DATOS ACTUACIONES RHB'!$D$64:$AR$143,38,0)),"")</f>
        <v/>
      </c>
      <c r="O163" s="755"/>
      <c r="P163" s="755"/>
      <c r="Q163" s="755"/>
      <c r="R163" s="755" t="str">
        <f>IFERROR(VLOOKUP(B163,'Ficha 2. DATOS ACTUACIONES RHB'!$D$64:$AR$143,17,0),"")</f>
        <v/>
      </c>
      <c r="S163" s="755"/>
      <c r="T163" s="774" t="str">
        <f t="shared" si="57"/>
        <v/>
      </c>
      <c r="U163" s="755"/>
      <c r="V163" s="755"/>
      <c r="W163" s="755"/>
      <c r="X163" s="774" t="str">
        <f t="shared" si="58"/>
        <v/>
      </c>
      <c r="Y163" s="755"/>
      <c r="Z163" s="755"/>
      <c r="AA163" s="755"/>
      <c r="AB163" s="775" t="str">
        <f t="shared" si="59"/>
        <v/>
      </c>
      <c r="AC163" s="506"/>
      <c r="AD163" s="506"/>
      <c r="AE163" s="506"/>
      <c r="AF163" s="506"/>
      <c r="AG163" s="964">
        <f t="shared" si="56"/>
        <v>0</v>
      </c>
      <c r="AH163" s="965"/>
      <c r="AI163" s="965"/>
      <c r="AJ163" s="965"/>
      <c r="AK163" s="966"/>
      <c r="AL163" s="70"/>
      <c r="AM163" s="70"/>
      <c r="AN163" s="70"/>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row>
    <row r="164" spans="2:993" ht="14.15" customHeight="1" x14ac:dyDescent="0.25">
      <c r="B164" s="109" t="str">
        <f>IFERROR(VLOOKUP(19,'Ficha 2. DATOS ACTUACIONES RHB'!$B$64:$AM$143,3,0),"")</f>
        <v/>
      </c>
      <c r="C164" s="778" t="str">
        <f>IFERROR(VLOOKUP(B164,'Ficha 2. DATOS ACTUACIONES RHB'!$D$64:$AR$143,2,0),"")</f>
        <v/>
      </c>
      <c r="D164" s="778"/>
      <c r="E164" s="778"/>
      <c r="F164" s="778"/>
      <c r="G164" s="778"/>
      <c r="H164" s="778"/>
      <c r="I164" s="755" t="str">
        <f>IFERROR(VLOOKUP(B164,'Ficha 2. DATOS ACTUACIONES RHB'!$D$64:$AR$143,27,0),"")</f>
        <v/>
      </c>
      <c r="J164" s="755"/>
      <c r="K164" s="756" t="str">
        <f>IFERROR(VLOOKUP(B164,'Ficha 2. DATOS ACTUACIONES RHB'!$D$64:$AR$143,19,0),"")</f>
        <v/>
      </c>
      <c r="L164" s="756"/>
      <c r="M164" s="756"/>
      <c r="N164" s="774" t="str">
        <f>IFERROR((VLOOKUP(B164,'Ficha 2. DATOS ACTUACIONES RHB'!$D$64:$AR$143,38,0)),"")</f>
        <v/>
      </c>
      <c r="O164" s="755"/>
      <c r="P164" s="755"/>
      <c r="Q164" s="755"/>
      <c r="R164" s="755" t="str">
        <f>IFERROR(VLOOKUP(B164,'Ficha 2. DATOS ACTUACIONES RHB'!$D$64:$AR$143,17,0),"")</f>
        <v/>
      </c>
      <c r="S164" s="755"/>
      <c r="T164" s="774" t="str">
        <f t="shared" si="57"/>
        <v/>
      </c>
      <c r="U164" s="755"/>
      <c r="V164" s="755"/>
      <c r="W164" s="755"/>
      <c r="X164" s="774" t="str">
        <f t="shared" si="58"/>
        <v/>
      </c>
      <c r="Y164" s="755"/>
      <c r="Z164" s="755"/>
      <c r="AA164" s="755"/>
      <c r="AB164" s="775" t="str">
        <f t="shared" si="59"/>
        <v/>
      </c>
      <c r="AC164" s="506"/>
      <c r="AD164" s="506"/>
      <c r="AE164" s="506"/>
      <c r="AF164" s="506"/>
      <c r="AG164" s="964">
        <f t="shared" si="56"/>
        <v>0</v>
      </c>
      <c r="AH164" s="965"/>
      <c r="AI164" s="965"/>
      <c r="AJ164" s="965"/>
      <c r="AK164" s="966"/>
      <c r="AL164" s="70"/>
      <c r="AM164" s="70"/>
      <c r="AN164" s="70"/>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row>
    <row r="165" spans="2:993" ht="12.75" customHeight="1" x14ac:dyDescent="0.25">
      <c r="B165" s="109" t="str">
        <f>IFERROR(VLOOKUP(20,'Ficha 2. DATOS ACTUACIONES RHB'!$B$64:$AM$143,3,0),"")</f>
        <v/>
      </c>
      <c r="C165" s="778" t="str">
        <f>IFERROR(VLOOKUP(B165,'Ficha 2. DATOS ACTUACIONES RHB'!$D$64:$AR$143,2,0),"")</f>
        <v/>
      </c>
      <c r="D165" s="778"/>
      <c r="E165" s="778"/>
      <c r="F165" s="778"/>
      <c r="G165" s="778"/>
      <c r="H165" s="778"/>
      <c r="I165" s="755" t="str">
        <f>IFERROR(VLOOKUP(B165,'Ficha 2. DATOS ACTUACIONES RHB'!$D$64:$AR$143,27,0),"")</f>
        <v/>
      </c>
      <c r="J165" s="755"/>
      <c r="K165" s="756" t="str">
        <f>IFERROR(VLOOKUP(B165,'Ficha 2. DATOS ACTUACIONES RHB'!$D$64:$AR$143,19,0),"")</f>
        <v/>
      </c>
      <c r="L165" s="756"/>
      <c r="M165" s="756"/>
      <c r="N165" s="774" t="str">
        <f>IFERROR((VLOOKUP(B165,'Ficha 2. DATOS ACTUACIONES RHB'!$D$64:$AR$143,38,0)),"")</f>
        <v/>
      </c>
      <c r="O165" s="755"/>
      <c r="P165" s="755"/>
      <c r="Q165" s="755"/>
      <c r="R165" s="755" t="str">
        <f>IFERROR(VLOOKUP(B165,'Ficha 2. DATOS ACTUACIONES RHB'!$D$64:$AR$143,17,0),"")</f>
        <v/>
      </c>
      <c r="S165" s="755"/>
      <c r="T165" s="774" t="str">
        <f t="shared" si="57"/>
        <v/>
      </c>
      <c r="U165" s="755"/>
      <c r="V165" s="755"/>
      <c r="W165" s="755"/>
      <c r="X165" s="774" t="str">
        <f t="shared" si="58"/>
        <v/>
      </c>
      <c r="Y165" s="755"/>
      <c r="Z165" s="755"/>
      <c r="AA165" s="755"/>
      <c r="AB165" s="775" t="str">
        <f t="shared" si="59"/>
        <v/>
      </c>
      <c r="AC165" s="506"/>
      <c r="AD165" s="506"/>
      <c r="AE165" s="506"/>
      <c r="AF165" s="506"/>
      <c r="AG165" s="964">
        <f t="shared" si="56"/>
        <v>0</v>
      </c>
      <c r="AH165" s="965"/>
      <c r="AI165" s="965"/>
      <c r="AJ165" s="965"/>
      <c r="AK165" s="966"/>
      <c r="AL165" s="70"/>
      <c r="AM165" s="70"/>
      <c r="AN165" s="70"/>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row>
    <row r="166" spans="2:993" ht="12.75" customHeight="1" x14ac:dyDescent="0.25">
      <c r="B166" s="109" t="str">
        <f>IFERROR(VLOOKUP(21,'Ficha 2. DATOS ACTUACIONES RHB'!$B$64:$AM$143,3,0),"")</f>
        <v/>
      </c>
      <c r="C166" s="778" t="str">
        <f>IFERROR(VLOOKUP(B166,'Ficha 2. DATOS ACTUACIONES RHB'!$D$64:$AR$143,2,0),"")</f>
        <v/>
      </c>
      <c r="D166" s="778"/>
      <c r="E166" s="778"/>
      <c r="F166" s="778"/>
      <c r="G166" s="778"/>
      <c r="H166" s="778"/>
      <c r="I166" s="755" t="str">
        <f>IFERROR(VLOOKUP(B166,'Ficha 2. DATOS ACTUACIONES RHB'!$D$64:$AR$143,27,0),"")</f>
        <v/>
      </c>
      <c r="J166" s="755"/>
      <c r="K166" s="756" t="str">
        <f>IFERROR(VLOOKUP(B166,'Ficha 2. DATOS ACTUACIONES RHB'!$D$64:$AR$143,19,0),"")</f>
        <v/>
      </c>
      <c r="L166" s="756"/>
      <c r="M166" s="756"/>
      <c r="N166" s="774" t="str">
        <f>IFERROR((VLOOKUP(B166,'Ficha 2. DATOS ACTUACIONES RHB'!$D$64:$AR$143,38,0)),"")</f>
        <v/>
      </c>
      <c r="O166" s="755"/>
      <c r="P166" s="755"/>
      <c r="Q166" s="755"/>
      <c r="R166" s="755" t="str">
        <f>IFERROR(VLOOKUP(B166,'Ficha 2. DATOS ACTUACIONES RHB'!$D$64:$AR$143,17,0),"")</f>
        <v/>
      </c>
      <c r="S166" s="755"/>
      <c r="T166" s="774" t="str">
        <f t="shared" si="57"/>
        <v/>
      </c>
      <c r="U166" s="755"/>
      <c r="V166" s="755"/>
      <c r="W166" s="755"/>
      <c r="X166" s="774" t="str">
        <f t="shared" si="58"/>
        <v/>
      </c>
      <c r="Y166" s="755"/>
      <c r="Z166" s="755"/>
      <c r="AA166" s="755"/>
      <c r="AB166" s="775" t="str">
        <f t="shared" si="59"/>
        <v/>
      </c>
      <c r="AC166" s="506"/>
      <c r="AD166" s="506"/>
      <c r="AE166" s="506"/>
      <c r="AF166" s="506"/>
      <c r="AG166" s="964">
        <f t="shared" si="56"/>
        <v>0</v>
      </c>
      <c r="AH166" s="965"/>
      <c r="AI166" s="965"/>
      <c r="AJ166" s="965"/>
      <c r="AK166" s="966"/>
      <c r="AL166" s="70"/>
      <c r="AM166" s="70"/>
      <c r="AN166" s="70"/>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row>
    <row r="167" spans="2:993" ht="12.75" customHeight="1" x14ac:dyDescent="0.25">
      <c r="B167" s="109" t="str">
        <f>IFERROR(VLOOKUP(22,'Ficha 2. DATOS ACTUACIONES RHB'!$B$64:$AM$143,3,0),"")</f>
        <v/>
      </c>
      <c r="C167" s="778" t="str">
        <f>IFERROR(VLOOKUP(B167,'Ficha 2. DATOS ACTUACIONES RHB'!$D$64:$AR$143,2,0),"")</f>
        <v/>
      </c>
      <c r="D167" s="778"/>
      <c r="E167" s="778"/>
      <c r="F167" s="778"/>
      <c r="G167" s="778"/>
      <c r="H167" s="778"/>
      <c r="I167" s="755" t="str">
        <f>IFERROR(VLOOKUP(B167,'Ficha 2. DATOS ACTUACIONES RHB'!$D$64:$AR$143,27,0),"")</f>
        <v/>
      </c>
      <c r="J167" s="755"/>
      <c r="K167" s="756" t="str">
        <f>IFERROR(VLOOKUP(B167,'Ficha 2. DATOS ACTUACIONES RHB'!$D$64:$AR$143,19,0),"")</f>
        <v/>
      </c>
      <c r="L167" s="756"/>
      <c r="M167" s="756"/>
      <c r="N167" s="774" t="str">
        <f>IFERROR((VLOOKUP(B167,'Ficha 2. DATOS ACTUACIONES RHB'!$D$64:$AR$143,38,0)),"")</f>
        <v/>
      </c>
      <c r="O167" s="755"/>
      <c r="P167" s="755"/>
      <c r="Q167" s="755"/>
      <c r="R167" s="755" t="str">
        <f>IFERROR(VLOOKUP(B167,'Ficha 2. DATOS ACTUACIONES RHB'!$D$64:$AR$143,17,0),"")</f>
        <v/>
      </c>
      <c r="S167" s="755"/>
      <c r="T167" s="774" t="str">
        <f t="shared" si="57"/>
        <v/>
      </c>
      <c r="U167" s="755"/>
      <c r="V167" s="755"/>
      <c r="W167" s="755"/>
      <c r="X167" s="774" t="str">
        <f t="shared" si="58"/>
        <v/>
      </c>
      <c r="Y167" s="755"/>
      <c r="Z167" s="755"/>
      <c r="AA167" s="755"/>
      <c r="AB167" s="775" t="str">
        <f t="shared" si="59"/>
        <v/>
      </c>
      <c r="AC167" s="506"/>
      <c r="AD167" s="506"/>
      <c r="AE167" s="506"/>
      <c r="AF167" s="506"/>
      <c r="AG167" s="964">
        <f t="shared" si="56"/>
        <v>0</v>
      </c>
      <c r="AH167" s="965"/>
      <c r="AI167" s="965"/>
      <c r="AJ167" s="965"/>
      <c r="AK167" s="966"/>
      <c r="AL167" s="70"/>
      <c r="AM167" s="70"/>
      <c r="AN167" s="70"/>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row>
    <row r="168" spans="2:993" ht="12.75" customHeight="1" x14ac:dyDescent="0.25">
      <c r="B168" s="109" t="str">
        <f>IFERROR(VLOOKUP(23,'Ficha 2. DATOS ACTUACIONES RHB'!$B$64:$AM$143,3,0),"")</f>
        <v/>
      </c>
      <c r="C168" s="778" t="str">
        <f>IFERROR(VLOOKUP(B168,'Ficha 2. DATOS ACTUACIONES RHB'!$D$64:$AR$143,2,0),"")</f>
        <v/>
      </c>
      <c r="D168" s="778"/>
      <c r="E168" s="778"/>
      <c r="F168" s="778"/>
      <c r="G168" s="778"/>
      <c r="H168" s="778"/>
      <c r="I168" s="755" t="str">
        <f>IFERROR(VLOOKUP(B168,'Ficha 2. DATOS ACTUACIONES RHB'!$D$64:$AR$143,27,0),"")</f>
        <v/>
      </c>
      <c r="J168" s="755"/>
      <c r="K168" s="756" t="str">
        <f>IFERROR(VLOOKUP(B168,'Ficha 2. DATOS ACTUACIONES RHB'!$D$64:$AR$143,19,0),"")</f>
        <v/>
      </c>
      <c r="L168" s="756"/>
      <c r="M168" s="756"/>
      <c r="N168" s="774" t="str">
        <f>IFERROR((VLOOKUP(B168,'Ficha 2. DATOS ACTUACIONES RHB'!$D$64:$AR$143,38,0)),"")</f>
        <v/>
      </c>
      <c r="O168" s="755"/>
      <c r="P168" s="755"/>
      <c r="Q168" s="755"/>
      <c r="R168" s="755" t="str">
        <f>IFERROR(VLOOKUP(B168,'Ficha 2. DATOS ACTUACIONES RHB'!$D$64:$AR$143,17,0),"")</f>
        <v/>
      </c>
      <c r="S168" s="755"/>
      <c r="T168" s="774" t="str">
        <f t="shared" si="57"/>
        <v/>
      </c>
      <c r="U168" s="755"/>
      <c r="V168" s="755"/>
      <c r="W168" s="755"/>
      <c r="X168" s="774" t="str">
        <f t="shared" si="58"/>
        <v/>
      </c>
      <c r="Y168" s="755"/>
      <c r="Z168" s="755"/>
      <c r="AA168" s="755"/>
      <c r="AB168" s="775" t="str">
        <f t="shared" si="59"/>
        <v/>
      </c>
      <c r="AC168" s="506"/>
      <c r="AD168" s="506"/>
      <c r="AE168" s="506"/>
      <c r="AF168" s="506"/>
      <c r="AG168" s="964">
        <f t="shared" si="56"/>
        <v>0</v>
      </c>
      <c r="AH168" s="965"/>
      <c r="AI168" s="965"/>
      <c r="AJ168" s="965"/>
      <c r="AK168" s="966"/>
      <c r="AL168" s="70"/>
      <c r="AM168" s="70"/>
      <c r="AN168" s="70"/>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row>
    <row r="169" spans="2:993" ht="12.75" customHeight="1" x14ac:dyDescent="0.25">
      <c r="B169" s="109" t="str">
        <f>IFERROR(VLOOKUP(24,'Ficha 2. DATOS ACTUACIONES RHB'!$B$64:$AM$143,3,0),"")</f>
        <v/>
      </c>
      <c r="C169" s="778" t="str">
        <f>IFERROR(VLOOKUP(B169,'Ficha 2. DATOS ACTUACIONES RHB'!$D$64:$AR$143,2,0),"")</f>
        <v/>
      </c>
      <c r="D169" s="778"/>
      <c r="E169" s="778"/>
      <c r="F169" s="778"/>
      <c r="G169" s="778"/>
      <c r="H169" s="778"/>
      <c r="I169" s="755" t="str">
        <f>IFERROR(VLOOKUP(B169,'Ficha 2. DATOS ACTUACIONES RHB'!$D$64:$AR$143,27,0),"")</f>
        <v/>
      </c>
      <c r="J169" s="755"/>
      <c r="K169" s="756" t="str">
        <f>IFERROR(VLOOKUP(B169,'Ficha 2. DATOS ACTUACIONES RHB'!$D$64:$AR$143,19,0),"")</f>
        <v/>
      </c>
      <c r="L169" s="756"/>
      <c r="M169" s="756"/>
      <c r="N169" s="774" t="str">
        <f>IFERROR((VLOOKUP(B169,'Ficha 2. DATOS ACTUACIONES RHB'!$D$64:$AR$143,38,0)),"")</f>
        <v/>
      </c>
      <c r="O169" s="755"/>
      <c r="P169" s="755"/>
      <c r="Q169" s="755"/>
      <c r="R169" s="755" t="str">
        <f>IFERROR(VLOOKUP(B169,'Ficha 2. DATOS ACTUACIONES RHB'!$D$64:$AR$143,17,0),"")</f>
        <v/>
      </c>
      <c r="S169" s="755"/>
      <c r="T169" s="774" t="str">
        <f t="shared" si="57"/>
        <v/>
      </c>
      <c r="U169" s="755"/>
      <c r="V169" s="755"/>
      <c r="W169" s="755"/>
      <c r="X169" s="774" t="str">
        <f t="shared" si="58"/>
        <v/>
      </c>
      <c r="Y169" s="755"/>
      <c r="Z169" s="755"/>
      <c r="AA169" s="755"/>
      <c r="AB169" s="775" t="str">
        <f t="shared" si="59"/>
        <v/>
      </c>
      <c r="AC169" s="506"/>
      <c r="AD169" s="506"/>
      <c r="AE169" s="506"/>
      <c r="AF169" s="506"/>
      <c r="AG169" s="964">
        <f t="shared" si="56"/>
        <v>0</v>
      </c>
      <c r="AH169" s="965"/>
      <c r="AI169" s="965"/>
      <c r="AJ169" s="965"/>
      <c r="AK169" s="966"/>
      <c r="AL169" s="70"/>
      <c r="AM169" s="70"/>
      <c r="AN169" s="70"/>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row>
    <row r="170" spans="2:993" ht="12.75" customHeight="1" x14ac:dyDescent="0.25">
      <c r="B170" s="109" t="str">
        <f>IFERROR(VLOOKUP(25,'Ficha 2. DATOS ACTUACIONES RHB'!$B$64:$AM$143,3,0),"")</f>
        <v/>
      </c>
      <c r="C170" s="778" t="str">
        <f>IFERROR(VLOOKUP(B170,'Ficha 2. DATOS ACTUACIONES RHB'!$D$64:$AR$143,2,0),"")</f>
        <v/>
      </c>
      <c r="D170" s="778"/>
      <c r="E170" s="778"/>
      <c r="F170" s="778"/>
      <c r="G170" s="778"/>
      <c r="H170" s="778"/>
      <c r="I170" s="755" t="str">
        <f>IFERROR(VLOOKUP(B170,'Ficha 2. DATOS ACTUACIONES RHB'!$D$64:$AR$143,27,0),"")</f>
        <v/>
      </c>
      <c r="J170" s="755"/>
      <c r="K170" s="756" t="str">
        <f>IFERROR(VLOOKUP(B170,'Ficha 2. DATOS ACTUACIONES RHB'!$D$64:$AR$143,19,0),"")</f>
        <v/>
      </c>
      <c r="L170" s="756"/>
      <c r="M170" s="756"/>
      <c r="N170" s="774" t="str">
        <f>IFERROR((VLOOKUP(B170,'Ficha 2. DATOS ACTUACIONES RHB'!$D$64:$AR$143,38,0)),"")</f>
        <v/>
      </c>
      <c r="O170" s="755"/>
      <c r="P170" s="755"/>
      <c r="Q170" s="755"/>
      <c r="R170" s="755" t="str">
        <f>IFERROR(VLOOKUP(B170,'Ficha 2. DATOS ACTUACIONES RHB'!$D$64:$AR$143,17,0),"")</f>
        <v/>
      </c>
      <c r="S170" s="755"/>
      <c r="T170" s="774" t="str">
        <f t="shared" si="57"/>
        <v/>
      </c>
      <c r="U170" s="755"/>
      <c r="V170" s="755"/>
      <c r="W170" s="755"/>
      <c r="X170" s="774" t="str">
        <f t="shared" si="58"/>
        <v/>
      </c>
      <c r="Y170" s="755"/>
      <c r="Z170" s="755"/>
      <c r="AA170" s="755"/>
      <c r="AB170" s="775" t="str">
        <f t="shared" si="59"/>
        <v/>
      </c>
      <c r="AC170" s="506"/>
      <c r="AD170" s="506"/>
      <c r="AE170" s="506"/>
      <c r="AF170" s="506"/>
      <c r="AG170" s="964">
        <f t="shared" si="56"/>
        <v>0</v>
      </c>
      <c r="AH170" s="965"/>
      <c r="AI170" s="965"/>
      <c r="AJ170" s="965"/>
      <c r="AK170" s="966"/>
      <c r="AL170" s="70"/>
      <c r="AM170" s="70"/>
      <c r="AN170" s="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row>
    <row r="171" spans="2:993" ht="12.75" customHeight="1" x14ac:dyDescent="0.25">
      <c r="B171" s="109" t="str">
        <f>IFERROR(VLOOKUP(26,'Ficha 2. DATOS ACTUACIONES RHB'!$B$64:$AM$143,3,0),"")</f>
        <v/>
      </c>
      <c r="C171" s="778" t="str">
        <f>IFERROR(VLOOKUP(B171,'Ficha 2. DATOS ACTUACIONES RHB'!$D$64:$AR$143,2,0),"")</f>
        <v/>
      </c>
      <c r="D171" s="778"/>
      <c r="E171" s="778"/>
      <c r="F171" s="778"/>
      <c r="G171" s="778"/>
      <c r="H171" s="778"/>
      <c r="I171" s="755" t="str">
        <f>IFERROR(VLOOKUP(B171,'Ficha 2. DATOS ACTUACIONES RHB'!$D$64:$AR$143,27,0),"")</f>
        <v/>
      </c>
      <c r="J171" s="755"/>
      <c r="K171" s="756" t="str">
        <f>IFERROR(VLOOKUP(B171,'Ficha 2. DATOS ACTUACIONES RHB'!$D$64:$AR$143,19,0),"")</f>
        <v/>
      </c>
      <c r="L171" s="756"/>
      <c r="M171" s="756"/>
      <c r="N171" s="774" t="str">
        <f>IFERROR((VLOOKUP(B171,'Ficha 2. DATOS ACTUACIONES RHB'!$D$64:$AR$143,38,0)),"")</f>
        <v/>
      </c>
      <c r="O171" s="755"/>
      <c r="P171" s="755"/>
      <c r="Q171" s="755"/>
      <c r="R171" s="755" t="str">
        <f>IFERROR(VLOOKUP(B171,'Ficha 2. DATOS ACTUACIONES RHB'!$D$64:$AR$143,17,0),"")</f>
        <v/>
      </c>
      <c r="S171" s="755"/>
      <c r="T171" s="774" t="str">
        <f t="shared" si="57"/>
        <v/>
      </c>
      <c r="U171" s="755"/>
      <c r="V171" s="755"/>
      <c r="W171" s="755"/>
      <c r="X171" s="774" t="str">
        <f t="shared" si="58"/>
        <v/>
      </c>
      <c r="Y171" s="755"/>
      <c r="Z171" s="755"/>
      <c r="AA171" s="755"/>
      <c r="AB171" s="775" t="str">
        <f t="shared" si="59"/>
        <v/>
      </c>
      <c r="AC171" s="506"/>
      <c r="AD171" s="506"/>
      <c r="AE171" s="506"/>
      <c r="AF171" s="506"/>
      <c r="AG171" s="964">
        <f t="shared" si="56"/>
        <v>0</v>
      </c>
      <c r="AH171" s="965"/>
      <c r="AI171" s="965"/>
      <c r="AJ171" s="965"/>
      <c r="AK171" s="966"/>
      <c r="AL171" s="70"/>
      <c r="AM171" s="70"/>
      <c r="AN171" s="70"/>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row>
    <row r="172" spans="2:993" ht="12.75" customHeight="1" x14ac:dyDescent="0.25">
      <c r="B172" s="109" t="str">
        <f>IFERROR(VLOOKUP(27,'Ficha 2. DATOS ACTUACIONES RHB'!$B$64:$AM$143,3,0),"")</f>
        <v/>
      </c>
      <c r="C172" s="778" t="str">
        <f>IFERROR(VLOOKUP(B172,'Ficha 2. DATOS ACTUACIONES RHB'!$D$64:$AR$143,2,0),"")</f>
        <v/>
      </c>
      <c r="D172" s="778"/>
      <c r="E172" s="778"/>
      <c r="F172" s="778"/>
      <c r="G172" s="778"/>
      <c r="H172" s="778"/>
      <c r="I172" s="755" t="str">
        <f>IFERROR(VLOOKUP(B172,'Ficha 2. DATOS ACTUACIONES RHB'!$D$64:$AR$143,27,0),"")</f>
        <v/>
      </c>
      <c r="J172" s="755"/>
      <c r="K172" s="756" t="str">
        <f>IFERROR(VLOOKUP(B172,'Ficha 2. DATOS ACTUACIONES RHB'!$D$64:$AR$143,19,0),"")</f>
        <v/>
      </c>
      <c r="L172" s="756"/>
      <c r="M172" s="756"/>
      <c r="N172" s="774" t="str">
        <f>IFERROR((VLOOKUP(B172,'Ficha 2. DATOS ACTUACIONES RHB'!$D$64:$AR$143,38,0)),"")</f>
        <v/>
      </c>
      <c r="O172" s="755"/>
      <c r="P172" s="755"/>
      <c r="Q172" s="755"/>
      <c r="R172" s="755" t="str">
        <f>IFERROR(VLOOKUP(B172,'Ficha 2. DATOS ACTUACIONES RHB'!$D$64:$AR$143,17,0),"")</f>
        <v/>
      </c>
      <c r="S172" s="755"/>
      <c r="T172" s="774" t="str">
        <f t="shared" si="57"/>
        <v/>
      </c>
      <c r="U172" s="755"/>
      <c r="V172" s="755"/>
      <c r="W172" s="755"/>
      <c r="X172" s="774" t="str">
        <f t="shared" si="58"/>
        <v/>
      </c>
      <c r="Y172" s="755"/>
      <c r="Z172" s="755"/>
      <c r="AA172" s="755"/>
      <c r="AB172" s="775" t="str">
        <f t="shared" si="59"/>
        <v/>
      </c>
      <c r="AC172" s="506"/>
      <c r="AD172" s="506"/>
      <c r="AE172" s="506"/>
      <c r="AF172" s="506"/>
      <c r="AG172" s="964">
        <f t="shared" si="56"/>
        <v>0</v>
      </c>
      <c r="AH172" s="965"/>
      <c r="AI172" s="965"/>
      <c r="AJ172" s="965"/>
      <c r="AK172" s="966"/>
      <c r="AL172" s="70"/>
      <c r="AM172" s="70"/>
      <c r="AN172" s="70"/>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row>
    <row r="173" spans="2:993" ht="12.75" customHeight="1" x14ac:dyDescent="0.25">
      <c r="B173" s="109" t="str">
        <f>IFERROR(VLOOKUP(28,'Ficha 2. DATOS ACTUACIONES RHB'!$B$64:$AM$143,3,0),"")</f>
        <v/>
      </c>
      <c r="C173" s="778" t="str">
        <f>IFERROR(VLOOKUP(B173,'Ficha 2. DATOS ACTUACIONES RHB'!$D$64:$AR$143,2,0),"")</f>
        <v/>
      </c>
      <c r="D173" s="778"/>
      <c r="E173" s="778"/>
      <c r="F173" s="778"/>
      <c r="G173" s="778"/>
      <c r="H173" s="778"/>
      <c r="I173" s="755" t="str">
        <f>IFERROR(VLOOKUP(B173,'Ficha 2. DATOS ACTUACIONES RHB'!$D$64:$AR$143,27,0),"")</f>
        <v/>
      </c>
      <c r="J173" s="755"/>
      <c r="K173" s="756" t="str">
        <f>IFERROR(VLOOKUP(B173,'Ficha 2. DATOS ACTUACIONES RHB'!$D$64:$AR$143,19,0),"")</f>
        <v/>
      </c>
      <c r="L173" s="756"/>
      <c r="M173" s="756"/>
      <c r="N173" s="774" t="str">
        <f>IFERROR((VLOOKUP(B173,'Ficha 2. DATOS ACTUACIONES RHB'!$D$64:$AR$143,38,0)),"")</f>
        <v/>
      </c>
      <c r="O173" s="755"/>
      <c r="P173" s="755"/>
      <c r="Q173" s="755"/>
      <c r="R173" s="755" t="str">
        <f>IFERROR(VLOOKUP(B173,'Ficha 2. DATOS ACTUACIONES RHB'!$D$64:$AR$143,17,0),"")</f>
        <v/>
      </c>
      <c r="S173" s="755"/>
      <c r="T173" s="774" t="str">
        <f t="shared" si="57"/>
        <v/>
      </c>
      <c r="U173" s="755"/>
      <c r="V173" s="755"/>
      <c r="W173" s="755"/>
      <c r="X173" s="774" t="str">
        <f t="shared" si="58"/>
        <v/>
      </c>
      <c r="Y173" s="755"/>
      <c r="Z173" s="755"/>
      <c r="AA173" s="755"/>
      <c r="AB173" s="775" t="str">
        <f t="shared" si="59"/>
        <v/>
      </c>
      <c r="AC173" s="506"/>
      <c r="AD173" s="506"/>
      <c r="AE173" s="506"/>
      <c r="AF173" s="506"/>
      <c r="AG173" s="964">
        <f t="shared" si="56"/>
        <v>0</v>
      </c>
      <c r="AH173" s="965"/>
      <c r="AI173" s="965"/>
      <c r="AJ173" s="965"/>
      <c r="AK173" s="966"/>
      <c r="AL173" s="70"/>
      <c r="AM173" s="70"/>
      <c r="AN173" s="70"/>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row>
    <row r="174" spans="2:993" ht="12.75" customHeight="1" x14ac:dyDescent="0.25">
      <c r="B174" s="109" t="str">
        <f>IFERROR(VLOOKUP(29,'Ficha 2. DATOS ACTUACIONES RHB'!$B$64:$AM$143,3,0),"")</f>
        <v/>
      </c>
      <c r="C174" s="778" t="str">
        <f>IFERROR(VLOOKUP(B174,'Ficha 2. DATOS ACTUACIONES RHB'!$D$64:$AR$143,2,0),"")</f>
        <v/>
      </c>
      <c r="D174" s="778"/>
      <c r="E174" s="778"/>
      <c r="F174" s="778"/>
      <c r="G174" s="778"/>
      <c r="H174" s="778"/>
      <c r="I174" s="755" t="str">
        <f>IFERROR(VLOOKUP(B174,'Ficha 2. DATOS ACTUACIONES RHB'!$D$64:$AR$143,27,0),"")</f>
        <v/>
      </c>
      <c r="J174" s="755"/>
      <c r="K174" s="756" t="str">
        <f>IFERROR(VLOOKUP(B174,'Ficha 2. DATOS ACTUACIONES RHB'!$D$64:$AR$143,19,0),"")</f>
        <v/>
      </c>
      <c r="L174" s="756"/>
      <c r="M174" s="756"/>
      <c r="N174" s="774" t="str">
        <f>IFERROR((VLOOKUP(B174,'Ficha 2. DATOS ACTUACIONES RHB'!$D$64:$AR$143,38,0)),"")</f>
        <v/>
      </c>
      <c r="O174" s="755"/>
      <c r="P174" s="755"/>
      <c r="Q174" s="755"/>
      <c r="R174" s="755" t="str">
        <f>IFERROR(VLOOKUP(B174,'Ficha 2. DATOS ACTUACIONES RHB'!$D$64:$AR$143,17,0),"")</f>
        <v/>
      </c>
      <c r="S174" s="755"/>
      <c r="T174" s="774" t="str">
        <f t="shared" si="57"/>
        <v/>
      </c>
      <c r="U174" s="755"/>
      <c r="V174" s="755"/>
      <c r="W174" s="755"/>
      <c r="X174" s="774" t="str">
        <f t="shared" si="58"/>
        <v/>
      </c>
      <c r="Y174" s="755"/>
      <c r="Z174" s="755"/>
      <c r="AA174" s="755"/>
      <c r="AB174" s="775" t="str">
        <f t="shared" si="59"/>
        <v/>
      </c>
      <c r="AC174" s="506"/>
      <c r="AD174" s="506"/>
      <c r="AE174" s="506"/>
      <c r="AF174" s="506"/>
      <c r="AG174" s="964">
        <f t="shared" si="56"/>
        <v>0</v>
      </c>
      <c r="AH174" s="965"/>
      <c r="AI174" s="965"/>
      <c r="AJ174" s="965"/>
      <c r="AK174" s="966"/>
      <c r="AL174" s="70"/>
      <c r="AM174" s="70"/>
      <c r="AN174" s="70"/>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row>
    <row r="175" spans="2:993" ht="12.75" customHeight="1" x14ac:dyDescent="0.25">
      <c r="B175" s="109" t="str">
        <f>IFERROR(VLOOKUP(30,'Ficha 2. DATOS ACTUACIONES RHB'!$B$64:$AM$143,3,0),"")</f>
        <v/>
      </c>
      <c r="C175" s="778" t="str">
        <f>IFERROR(VLOOKUP(B175,'Ficha 2. DATOS ACTUACIONES RHB'!$D$64:$AR$143,2,0),"")</f>
        <v/>
      </c>
      <c r="D175" s="778"/>
      <c r="E175" s="778"/>
      <c r="F175" s="778"/>
      <c r="G175" s="778"/>
      <c r="H175" s="778"/>
      <c r="I175" s="755" t="str">
        <f>IFERROR(VLOOKUP(B175,'Ficha 2. DATOS ACTUACIONES RHB'!$D$64:$AR$143,27,0),"")</f>
        <v/>
      </c>
      <c r="J175" s="755"/>
      <c r="K175" s="756" t="str">
        <f>IFERROR(VLOOKUP(B175,'Ficha 2. DATOS ACTUACIONES RHB'!$D$64:$AR$143,19,0),"")</f>
        <v/>
      </c>
      <c r="L175" s="756"/>
      <c r="M175" s="756"/>
      <c r="N175" s="774" t="str">
        <f>IFERROR((VLOOKUP(B175,'Ficha 2. DATOS ACTUACIONES RHB'!$D$64:$AR$143,38,0)),"")</f>
        <v/>
      </c>
      <c r="O175" s="755"/>
      <c r="P175" s="755"/>
      <c r="Q175" s="755"/>
      <c r="R175" s="755" t="str">
        <f>IFERROR(VLOOKUP(B175,'Ficha 2. DATOS ACTUACIONES RHB'!$D$64:$AR$143,17,0),"")</f>
        <v/>
      </c>
      <c r="S175" s="755"/>
      <c r="T175" s="774" t="str">
        <f t="shared" si="57"/>
        <v/>
      </c>
      <c r="U175" s="755"/>
      <c r="V175" s="755"/>
      <c r="W175" s="755"/>
      <c r="X175" s="774" t="str">
        <f t="shared" si="58"/>
        <v/>
      </c>
      <c r="Y175" s="755"/>
      <c r="Z175" s="755"/>
      <c r="AA175" s="755"/>
      <c r="AB175" s="775" t="str">
        <f t="shared" si="59"/>
        <v/>
      </c>
      <c r="AC175" s="506"/>
      <c r="AD175" s="506"/>
      <c r="AE175" s="506"/>
      <c r="AF175" s="506"/>
      <c r="AG175" s="964">
        <f t="shared" si="56"/>
        <v>0</v>
      </c>
      <c r="AH175" s="965"/>
      <c r="AI175" s="965"/>
      <c r="AJ175" s="965"/>
      <c r="AK175" s="966"/>
      <c r="AL175" s="70"/>
      <c r="AM175" s="70"/>
      <c r="AN175" s="70"/>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row>
    <row r="176" spans="2:993" ht="12.75" customHeight="1" x14ac:dyDescent="0.25">
      <c r="B176" s="109" t="str">
        <f>IFERROR(VLOOKUP(31,'Ficha 2. DATOS ACTUACIONES RHB'!$B$64:$AM$143,3,0),"")</f>
        <v/>
      </c>
      <c r="C176" s="778" t="str">
        <f>IFERROR(VLOOKUP(B176,'Ficha 2. DATOS ACTUACIONES RHB'!$D$64:$AR$143,2,0),"")</f>
        <v/>
      </c>
      <c r="D176" s="778"/>
      <c r="E176" s="778"/>
      <c r="F176" s="778"/>
      <c r="G176" s="778"/>
      <c r="H176" s="778"/>
      <c r="I176" s="755" t="str">
        <f>IFERROR(VLOOKUP(B176,'Ficha 2. DATOS ACTUACIONES RHB'!$D$64:$AR$143,27,0),"")</f>
        <v/>
      </c>
      <c r="J176" s="755"/>
      <c r="K176" s="756" t="str">
        <f>IFERROR(VLOOKUP(B176,'Ficha 2. DATOS ACTUACIONES RHB'!$D$64:$AR$143,19,0),"")</f>
        <v/>
      </c>
      <c r="L176" s="756"/>
      <c r="M176" s="756"/>
      <c r="N176" s="774" t="str">
        <f>IFERROR((VLOOKUP(B176,'Ficha 2. DATOS ACTUACIONES RHB'!$D$64:$AR$143,38,0)),"")</f>
        <v/>
      </c>
      <c r="O176" s="755"/>
      <c r="P176" s="755"/>
      <c r="Q176" s="755"/>
      <c r="R176" s="755" t="str">
        <f>IFERROR(VLOOKUP(B176,'Ficha 2. DATOS ACTUACIONES RHB'!$D$64:$AR$143,17,0),"")</f>
        <v/>
      </c>
      <c r="S176" s="755"/>
      <c r="T176" s="774" t="str">
        <f t="shared" si="57"/>
        <v/>
      </c>
      <c r="U176" s="755"/>
      <c r="V176" s="755"/>
      <c r="W176" s="755"/>
      <c r="X176" s="774" t="str">
        <f t="shared" si="58"/>
        <v/>
      </c>
      <c r="Y176" s="755"/>
      <c r="Z176" s="755"/>
      <c r="AA176" s="755"/>
      <c r="AB176" s="775" t="str">
        <f t="shared" si="59"/>
        <v/>
      </c>
      <c r="AC176" s="506"/>
      <c r="AD176" s="506"/>
      <c r="AE176" s="506"/>
      <c r="AF176" s="506"/>
      <c r="AG176" s="964">
        <f t="shared" si="56"/>
        <v>0</v>
      </c>
      <c r="AH176" s="965"/>
      <c r="AI176" s="965"/>
      <c r="AJ176" s="965"/>
      <c r="AK176" s="966"/>
      <c r="AL176" s="70"/>
      <c r="AM176" s="70"/>
      <c r="AN176" s="70"/>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row>
    <row r="177" spans="2:993" ht="12.75" customHeight="1" x14ac:dyDescent="0.25">
      <c r="B177" s="109" t="str">
        <f>IFERROR(VLOOKUP(32,'Ficha 2. DATOS ACTUACIONES RHB'!$B$64:$AM$143,3,0),"")</f>
        <v/>
      </c>
      <c r="C177" s="778" t="str">
        <f>IFERROR(VLOOKUP(B177,'Ficha 2. DATOS ACTUACIONES RHB'!$D$64:$AR$143,2,0),"")</f>
        <v/>
      </c>
      <c r="D177" s="778"/>
      <c r="E177" s="778"/>
      <c r="F177" s="778"/>
      <c r="G177" s="778"/>
      <c r="H177" s="778"/>
      <c r="I177" s="755" t="str">
        <f>IFERROR(VLOOKUP(B177,'Ficha 2. DATOS ACTUACIONES RHB'!$D$64:$AR$143,27,0),"")</f>
        <v/>
      </c>
      <c r="J177" s="755"/>
      <c r="K177" s="756" t="str">
        <f>IFERROR(VLOOKUP(B177,'Ficha 2. DATOS ACTUACIONES RHB'!$D$64:$AR$143,19,0),"")</f>
        <v/>
      </c>
      <c r="L177" s="756"/>
      <c r="M177" s="756"/>
      <c r="N177" s="774" t="str">
        <f>IFERROR((VLOOKUP(B177,'Ficha 2. DATOS ACTUACIONES RHB'!$D$64:$AR$143,38,0)),"")</f>
        <v/>
      </c>
      <c r="O177" s="755"/>
      <c r="P177" s="755"/>
      <c r="Q177" s="755"/>
      <c r="R177" s="755" t="str">
        <f>IFERROR(VLOOKUP(B177,'Ficha 2. DATOS ACTUACIONES RHB'!$D$64:$AR$143,17,0),"")</f>
        <v/>
      </c>
      <c r="S177" s="755"/>
      <c r="T177" s="774" t="str">
        <f t="shared" si="57"/>
        <v/>
      </c>
      <c r="U177" s="755"/>
      <c r="V177" s="755"/>
      <c r="W177" s="755"/>
      <c r="X177" s="774" t="str">
        <f t="shared" si="58"/>
        <v/>
      </c>
      <c r="Y177" s="755"/>
      <c r="Z177" s="755"/>
      <c r="AA177" s="755"/>
      <c r="AB177" s="775" t="str">
        <f t="shared" si="59"/>
        <v/>
      </c>
      <c r="AC177" s="506"/>
      <c r="AD177" s="506"/>
      <c r="AE177" s="506"/>
      <c r="AF177" s="506"/>
      <c r="AG177" s="964">
        <f t="shared" si="56"/>
        <v>0</v>
      </c>
      <c r="AH177" s="965"/>
      <c r="AI177" s="965"/>
      <c r="AJ177" s="965"/>
      <c r="AK177" s="966"/>
      <c r="AL177" s="70"/>
      <c r="AM177" s="70"/>
      <c r="AN177" s="70"/>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row>
    <row r="178" spans="2:993" ht="12.75" customHeight="1" x14ac:dyDescent="0.25">
      <c r="B178" s="109" t="str">
        <f>IFERROR(VLOOKUP(33,'Ficha 2. DATOS ACTUACIONES RHB'!$B$64:$AM$143,3,0),"")</f>
        <v/>
      </c>
      <c r="C178" s="778" t="str">
        <f>IFERROR(VLOOKUP(B178,'Ficha 2. DATOS ACTUACIONES RHB'!$D$64:$AR$143,2,0),"")</f>
        <v/>
      </c>
      <c r="D178" s="778"/>
      <c r="E178" s="778"/>
      <c r="F178" s="778"/>
      <c r="G178" s="778"/>
      <c r="H178" s="778"/>
      <c r="I178" s="755" t="str">
        <f>IFERROR(VLOOKUP(B178,'Ficha 2. DATOS ACTUACIONES RHB'!$D$64:$AR$143,27,0),"")</f>
        <v/>
      </c>
      <c r="J178" s="755"/>
      <c r="K178" s="756" t="str">
        <f>IFERROR(VLOOKUP(B178,'Ficha 2. DATOS ACTUACIONES RHB'!$D$64:$AR$143,19,0),"")</f>
        <v/>
      </c>
      <c r="L178" s="756"/>
      <c r="M178" s="756"/>
      <c r="N178" s="774" t="str">
        <f>IFERROR((VLOOKUP(B178,'Ficha 2. DATOS ACTUACIONES RHB'!$D$64:$AR$143,38,0)),"")</f>
        <v/>
      </c>
      <c r="O178" s="755"/>
      <c r="P178" s="755"/>
      <c r="Q178" s="755"/>
      <c r="R178" s="755" t="str">
        <f>IFERROR(VLOOKUP(B178,'Ficha 2. DATOS ACTUACIONES RHB'!$D$64:$AR$143,17,0),"")</f>
        <v/>
      </c>
      <c r="S178" s="755"/>
      <c r="T178" s="774" t="str">
        <f t="shared" si="57"/>
        <v/>
      </c>
      <c r="U178" s="755"/>
      <c r="V178" s="755"/>
      <c r="W178" s="755"/>
      <c r="X178" s="774" t="str">
        <f t="shared" si="58"/>
        <v/>
      </c>
      <c r="Y178" s="755"/>
      <c r="Z178" s="755"/>
      <c r="AA178" s="755"/>
      <c r="AB178" s="775" t="str">
        <f t="shared" si="59"/>
        <v/>
      </c>
      <c r="AC178" s="506"/>
      <c r="AD178" s="506"/>
      <c r="AE178" s="506"/>
      <c r="AF178" s="506"/>
      <c r="AG178" s="964">
        <f t="shared" si="56"/>
        <v>0</v>
      </c>
      <c r="AH178" s="965"/>
      <c r="AI178" s="965"/>
      <c r="AJ178" s="965"/>
      <c r="AK178" s="966"/>
      <c r="AL178" s="70"/>
      <c r="AM178" s="70"/>
      <c r="AN178" s="70"/>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row>
    <row r="179" spans="2:993" ht="12.75" customHeight="1" x14ac:dyDescent="0.25">
      <c r="B179" s="109" t="str">
        <f>IFERROR(VLOOKUP(34,'Ficha 2. DATOS ACTUACIONES RHB'!$B$64:$AM$143,3,0),"")</f>
        <v/>
      </c>
      <c r="C179" s="778" t="str">
        <f>IFERROR(VLOOKUP(B179,'Ficha 2. DATOS ACTUACIONES RHB'!$D$64:$AR$143,2,0),"")</f>
        <v/>
      </c>
      <c r="D179" s="778"/>
      <c r="E179" s="778"/>
      <c r="F179" s="778"/>
      <c r="G179" s="778"/>
      <c r="H179" s="778"/>
      <c r="I179" s="755" t="str">
        <f>IFERROR(VLOOKUP(B179,'Ficha 2. DATOS ACTUACIONES RHB'!$D$64:$AR$143,27,0),"")</f>
        <v/>
      </c>
      <c r="J179" s="755"/>
      <c r="K179" s="756" t="str">
        <f>IFERROR(VLOOKUP(B179,'Ficha 2. DATOS ACTUACIONES RHB'!$D$64:$AR$143,19,0),"")</f>
        <v/>
      </c>
      <c r="L179" s="756"/>
      <c r="M179" s="756"/>
      <c r="N179" s="774" t="str">
        <f>IFERROR((VLOOKUP(B179,'Ficha 2. DATOS ACTUACIONES RHB'!$D$64:$AR$143,38,0)),"")</f>
        <v/>
      </c>
      <c r="O179" s="755"/>
      <c r="P179" s="755"/>
      <c r="Q179" s="755"/>
      <c r="R179" s="755" t="str">
        <f>IFERROR(VLOOKUP(B179,'Ficha 2. DATOS ACTUACIONES RHB'!$D$64:$AR$143,17,0),"")</f>
        <v/>
      </c>
      <c r="S179" s="755"/>
      <c r="T179" s="774" t="str">
        <f t="shared" si="57"/>
        <v/>
      </c>
      <c r="U179" s="755"/>
      <c r="V179" s="755"/>
      <c r="W179" s="755"/>
      <c r="X179" s="774" t="str">
        <f t="shared" si="58"/>
        <v/>
      </c>
      <c r="Y179" s="755"/>
      <c r="Z179" s="755"/>
      <c r="AA179" s="755"/>
      <c r="AB179" s="775" t="str">
        <f t="shared" si="59"/>
        <v/>
      </c>
      <c r="AC179" s="506"/>
      <c r="AD179" s="506"/>
      <c r="AE179" s="506"/>
      <c r="AF179" s="506"/>
      <c r="AG179" s="964">
        <f t="shared" si="56"/>
        <v>0</v>
      </c>
      <c r="AH179" s="965"/>
      <c r="AI179" s="965"/>
      <c r="AJ179" s="965"/>
      <c r="AK179" s="966"/>
      <c r="AL179" s="70"/>
      <c r="AM179" s="70"/>
      <c r="AN179" s="70"/>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row>
    <row r="180" spans="2:993" ht="12.75" customHeight="1" x14ac:dyDescent="0.25">
      <c r="B180" s="109" t="str">
        <f>IFERROR(VLOOKUP(35,'Ficha 2. DATOS ACTUACIONES RHB'!$B$64:$AM$143,3,0),"")</f>
        <v/>
      </c>
      <c r="C180" s="778" t="str">
        <f>IFERROR(VLOOKUP(B180,'Ficha 2. DATOS ACTUACIONES RHB'!$D$64:$AR$143,2,0),"")</f>
        <v/>
      </c>
      <c r="D180" s="778"/>
      <c r="E180" s="778"/>
      <c r="F180" s="778"/>
      <c r="G180" s="778"/>
      <c r="H180" s="778"/>
      <c r="I180" s="755" t="str">
        <f>IFERROR(VLOOKUP(B180,'Ficha 2. DATOS ACTUACIONES RHB'!$D$64:$AR$143,27,0),"")</f>
        <v/>
      </c>
      <c r="J180" s="755"/>
      <c r="K180" s="756" t="str">
        <f>IFERROR(VLOOKUP(B180,'Ficha 2. DATOS ACTUACIONES RHB'!$D$64:$AR$143,19,0),"")</f>
        <v/>
      </c>
      <c r="L180" s="756"/>
      <c r="M180" s="756"/>
      <c r="N180" s="774" t="str">
        <f>IFERROR((VLOOKUP(B180,'Ficha 2. DATOS ACTUACIONES RHB'!$D$64:$AR$143,38,0)),"")</f>
        <v/>
      </c>
      <c r="O180" s="755"/>
      <c r="P180" s="755"/>
      <c r="Q180" s="755"/>
      <c r="R180" s="755" t="str">
        <f>IFERROR(VLOOKUP(B180,'Ficha 2. DATOS ACTUACIONES RHB'!$D$64:$AR$143,17,0),"")</f>
        <v/>
      </c>
      <c r="S180" s="755"/>
      <c r="T180" s="774" t="str">
        <f t="shared" si="57"/>
        <v/>
      </c>
      <c r="U180" s="755"/>
      <c r="V180" s="755"/>
      <c r="W180" s="755"/>
      <c r="X180" s="774" t="str">
        <f t="shared" si="58"/>
        <v/>
      </c>
      <c r="Y180" s="755"/>
      <c r="Z180" s="755"/>
      <c r="AA180" s="755"/>
      <c r="AB180" s="775" t="str">
        <f t="shared" si="59"/>
        <v/>
      </c>
      <c r="AC180" s="506"/>
      <c r="AD180" s="506"/>
      <c r="AE180" s="506"/>
      <c r="AF180" s="506"/>
      <c r="AG180" s="964">
        <f t="shared" si="56"/>
        <v>0</v>
      </c>
      <c r="AH180" s="965"/>
      <c r="AI180" s="965"/>
      <c r="AJ180" s="965"/>
      <c r="AK180" s="966"/>
      <c r="AL180" s="70"/>
      <c r="AM180" s="70"/>
      <c r="AN180" s="7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row>
    <row r="181" spans="2:993" ht="12.75" customHeight="1" x14ac:dyDescent="0.25">
      <c r="B181" s="109" t="str">
        <f>IFERROR(VLOOKUP(36,'Ficha 2. DATOS ACTUACIONES RHB'!$B$64:$AM$143,3,0),"")</f>
        <v/>
      </c>
      <c r="C181" s="778" t="str">
        <f>IFERROR(VLOOKUP(B181,'Ficha 2. DATOS ACTUACIONES RHB'!$D$64:$AR$143,2,0),"")</f>
        <v/>
      </c>
      <c r="D181" s="778"/>
      <c r="E181" s="778"/>
      <c r="F181" s="778"/>
      <c r="G181" s="778"/>
      <c r="H181" s="778"/>
      <c r="I181" s="755" t="str">
        <f>IFERROR(VLOOKUP(B181,'Ficha 2. DATOS ACTUACIONES RHB'!$D$64:$AR$143,27,0),"")</f>
        <v/>
      </c>
      <c r="J181" s="755"/>
      <c r="K181" s="756" t="str">
        <f>IFERROR(VLOOKUP(B181,'Ficha 2. DATOS ACTUACIONES RHB'!$D$64:$AR$143,19,0),"")</f>
        <v/>
      </c>
      <c r="L181" s="756"/>
      <c r="M181" s="756"/>
      <c r="N181" s="774" t="str">
        <f>IFERROR((VLOOKUP(B181,'Ficha 2. DATOS ACTUACIONES RHB'!$D$64:$AR$143,38,0)),"")</f>
        <v/>
      </c>
      <c r="O181" s="755"/>
      <c r="P181" s="755"/>
      <c r="Q181" s="755"/>
      <c r="R181" s="755" t="str">
        <f>IFERROR(VLOOKUP(B181,'Ficha 2. DATOS ACTUACIONES RHB'!$D$64:$AR$143,17,0),"")</f>
        <v/>
      </c>
      <c r="S181" s="755"/>
      <c r="T181" s="774" t="str">
        <f t="shared" si="57"/>
        <v/>
      </c>
      <c r="U181" s="755"/>
      <c r="V181" s="755"/>
      <c r="W181" s="755"/>
      <c r="X181" s="774" t="str">
        <f t="shared" si="58"/>
        <v/>
      </c>
      <c r="Y181" s="755"/>
      <c r="Z181" s="755"/>
      <c r="AA181" s="755"/>
      <c r="AB181" s="775" t="str">
        <f t="shared" si="59"/>
        <v/>
      </c>
      <c r="AC181" s="506"/>
      <c r="AD181" s="506"/>
      <c r="AE181" s="506"/>
      <c r="AF181" s="506"/>
      <c r="AG181" s="964">
        <f t="shared" si="56"/>
        <v>0</v>
      </c>
      <c r="AH181" s="965"/>
      <c r="AI181" s="965"/>
      <c r="AJ181" s="965"/>
      <c r="AK181" s="966"/>
      <c r="AL181" s="70"/>
      <c r="AM181" s="70"/>
      <c r="AN181" s="70"/>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row>
    <row r="182" spans="2:993" ht="12.75" customHeight="1" x14ac:dyDescent="0.25">
      <c r="B182" s="109" t="str">
        <f>IFERROR(VLOOKUP(37,'Ficha 2. DATOS ACTUACIONES RHB'!$B$64:$AM$143,3,0),"")</f>
        <v/>
      </c>
      <c r="C182" s="778" t="str">
        <f>IFERROR(VLOOKUP(B182,'Ficha 2. DATOS ACTUACIONES RHB'!$D$64:$AR$143,2,0),"")</f>
        <v/>
      </c>
      <c r="D182" s="778"/>
      <c r="E182" s="778"/>
      <c r="F182" s="778"/>
      <c r="G182" s="778"/>
      <c r="H182" s="778"/>
      <c r="I182" s="755" t="str">
        <f>IFERROR(VLOOKUP(B182,'Ficha 2. DATOS ACTUACIONES RHB'!$D$64:$AR$143,27,0),"")</f>
        <v/>
      </c>
      <c r="J182" s="755"/>
      <c r="K182" s="756" t="str">
        <f>IFERROR(VLOOKUP(B182,'Ficha 2. DATOS ACTUACIONES RHB'!$D$64:$AR$143,19,0),"")</f>
        <v/>
      </c>
      <c r="L182" s="756"/>
      <c r="M182" s="756"/>
      <c r="N182" s="774" t="str">
        <f>IFERROR((VLOOKUP(B182,'Ficha 2. DATOS ACTUACIONES RHB'!$D$64:$AR$143,38,0)),"")</f>
        <v/>
      </c>
      <c r="O182" s="755"/>
      <c r="P182" s="755"/>
      <c r="Q182" s="755"/>
      <c r="R182" s="755" t="str">
        <f>IFERROR(VLOOKUP(B182,'Ficha 2. DATOS ACTUACIONES RHB'!$D$64:$AR$143,17,0),"")</f>
        <v/>
      </c>
      <c r="S182" s="755"/>
      <c r="T182" s="774" t="str">
        <f t="shared" si="57"/>
        <v/>
      </c>
      <c r="U182" s="755"/>
      <c r="V182" s="755"/>
      <c r="W182" s="755"/>
      <c r="X182" s="774" t="str">
        <f t="shared" si="58"/>
        <v/>
      </c>
      <c r="Y182" s="755"/>
      <c r="Z182" s="755"/>
      <c r="AA182" s="755"/>
      <c r="AB182" s="775" t="str">
        <f t="shared" si="59"/>
        <v/>
      </c>
      <c r="AC182" s="506"/>
      <c r="AD182" s="506"/>
      <c r="AE182" s="506"/>
      <c r="AF182" s="506"/>
      <c r="AG182" s="964">
        <f t="shared" si="56"/>
        <v>0</v>
      </c>
      <c r="AH182" s="965"/>
      <c r="AI182" s="965"/>
      <c r="AJ182" s="965"/>
      <c r="AK182" s="966"/>
      <c r="AL182" s="70"/>
      <c r="AM182" s="70"/>
      <c r="AN182" s="70"/>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row>
    <row r="183" spans="2:993" ht="12.75" customHeight="1" x14ac:dyDescent="0.25">
      <c r="B183" s="109" t="str">
        <f>IFERROR(VLOOKUP(38,'Ficha 2. DATOS ACTUACIONES RHB'!$B$64:$AM$143,3,0),"")</f>
        <v/>
      </c>
      <c r="C183" s="778" t="str">
        <f>IFERROR(VLOOKUP(B183,'Ficha 2. DATOS ACTUACIONES RHB'!$D$64:$AR$143,2,0),"")</f>
        <v/>
      </c>
      <c r="D183" s="778"/>
      <c r="E183" s="778"/>
      <c r="F183" s="778"/>
      <c r="G183" s="778"/>
      <c r="H183" s="778"/>
      <c r="I183" s="755" t="str">
        <f>IFERROR(VLOOKUP(B183,'Ficha 2. DATOS ACTUACIONES RHB'!$D$64:$AR$143,27,0),"")</f>
        <v/>
      </c>
      <c r="J183" s="755"/>
      <c r="K183" s="756" t="str">
        <f>IFERROR(VLOOKUP(B183,'Ficha 2. DATOS ACTUACIONES RHB'!$D$64:$AR$143,19,0),"")</f>
        <v/>
      </c>
      <c r="L183" s="756"/>
      <c r="M183" s="756"/>
      <c r="N183" s="774" t="str">
        <f>IFERROR((VLOOKUP(B183,'Ficha 2. DATOS ACTUACIONES RHB'!$D$64:$AR$143,38,0)),"")</f>
        <v/>
      </c>
      <c r="O183" s="755"/>
      <c r="P183" s="755"/>
      <c r="Q183" s="755"/>
      <c r="R183" s="755" t="str">
        <f>IFERROR(VLOOKUP(B183,'Ficha 2. DATOS ACTUACIONES RHB'!$D$64:$AR$143,17,0),"")</f>
        <v/>
      </c>
      <c r="S183" s="755"/>
      <c r="T183" s="774" t="str">
        <f t="shared" si="57"/>
        <v/>
      </c>
      <c r="U183" s="755"/>
      <c r="V183" s="755"/>
      <c r="W183" s="755"/>
      <c r="X183" s="774" t="str">
        <f t="shared" si="58"/>
        <v/>
      </c>
      <c r="Y183" s="755"/>
      <c r="Z183" s="755"/>
      <c r="AA183" s="755"/>
      <c r="AB183" s="775" t="str">
        <f t="shared" si="59"/>
        <v/>
      </c>
      <c r="AC183" s="506"/>
      <c r="AD183" s="506"/>
      <c r="AE183" s="506"/>
      <c r="AF183" s="506"/>
      <c r="AG183" s="964">
        <f t="shared" si="56"/>
        <v>0</v>
      </c>
      <c r="AH183" s="965"/>
      <c r="AI183" s="965"/>
      <c r="AJ183" s="965"/>
      <c r="AK183" s="966"/>
      <c r="AL183" s="70"/>
      <c r="AM183" s="70"/>
      <c r="AN183" s="70"/>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row>
    <row r="184" spans="2:993" ht="12.75" customHeight="1" x14ac:dyDescent="0.25">
      <c r="B184" s="109" t="str">
        <f>IFERROR(VLOOKUP(39,'Ficha 2. DATOS ACTUACIONES RHB'!$B$64:$AM$143,3,0),"")</f>
        <v/>
      </c>
      <c r="C184" s="778" t="str">
        <f>IFERROR(VLOOKUP(B184,'Ficha 2. DATOS ACTUACIONES RHB'!$D$64:$AR$143,2,0),"")</f>
        <v/>
      </c>
      <c r="D184" s="778"/>
      <c r="E184" s="778"/>
      <c r="F184" s="778"/>
      <c r="G184" s="778"/>
      <c r="H184" s="778"/>
      <c r="I184" s="755" t="str">
        <f>IFERROR(VLOOKUP(B184,'Ficha 2. DATOS ACTUACIONES RHB'!$D$64:$AR$143,27,0),"")</f>
        <v/>
      </c>
      <c r="J184" s="755"/>
      <c r="K184" s="756" t="str">
        <f>IFERROR(VLOOKUP(B184,'Ficha 2. DATOS ACTUACIONES RHB'!$D$64:$AR$143,19,0),"")</f>
        <v/>
      </c>
      <c r="L184" s="756"/>
      <c r="M184" s="756"/>
      <c r="N184" s="774" t="str">
        <f>IFERROR((VLOOKUP(B184,'Ficha 2. DATOS ACTUACIONES RHB'!$D$64:$AR$143,38,0)),"")</f>
        <v/>
      </c>
      <c r="O184" s="755"/>
      <c r="P184" s="755"/>
      <c r="Q184" s="755"/>
      <c r="R184" s="755" t="str">
        <f>IFERROR(VLOOKUP(B184,'Ficha 2. DATOS ACTUACIONES RHB'!$D$64:$AR$143,17,0),"")</f>
        <v/>
      </c>
      <c r="S184" s="755"/>
      <c r="T184" s="774" t="str">
        <f t="shared" si="57"/>
        <v/>
      </c>
      <c r="U184" s="755"/>
      <c r="V184" s="755"/>
      <c r="W184" s="755"/>
      <c r="X184" s="774" t="str">
        <f t="shared" si="58"/>
        <v/>
      </c>
      <c r="Y184" s="755"/>
      <c r="Z184" s="755"/>
      <c r="AA184" s="755"/>
      <c r="AB184" s="775" t="str">
        <f t="shared" si="59"/>
        <v/>
      </c>
      <c r="AC184" s="506"/>
      <c r="AD184" s="506"/>
      <c r="AE184" s="506"/>
      <c r="AF184" s="506"/>
      <c r="AG184" s="964">
        <f t="shared" si="56"/>
        <v>0</v>
      </c>
      <c r="AH184" s="965"/>
      <c r="AI184" s="965"/>
      <c r="AJ184" s="965"/>
      <c r="AK184" s="966"/>
      <c r="AL184" s="70"/>
      <c r="AM184" s="70"/>
      <c r="AN184" s="70"/>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row>
    <row r="185" spans="2:993" ht="12.75" customHeight="1" x14ac:dyDescent="0.25">
      <c r="B185" s="213" t="str">
        <f>IFERROR(VLOOKUP(40,'Ficha 2. DATOS ACTUACIONES RHB'!$B$64:$AM$143,3,0),"")</f>
        <v/>
      </c>
      <c r="C185" s="778" t="str">
        <f>IFERROR(VLOOKUP(B185,'Ficha 2. DATOS ACTUACIONES RHB'!$D$64:$AR$143,2,0),"")</f>
        <v/>
      </c>
      <c r="D185" s="778"/>
      <c r="E185" s="778"/>
      <c r="F185" s="778"/>
      <c r="G185" s="778"/>
      <c r="H185" s="778"/>
      <c r="I185" s="755" t="str">
        <f>IFERROR(VLOOKUP(B185,'Ficha 2. DATOS ACTUACIONES RHB'!$D$64:$AR$143,27,0),"")</f>
        <v/>
      </c>
      <c r="J185" s="755"/>
      <c r="K185" s="756" t="str">
        <f>IFERROR(VLOOKUP(B185,'Ficha 2. DATOS ACTUACIONES RHB'!$D$64:$AR$143,19,0),"")</f>
        <v/>
      </c>
      <c r="L185" s="756"/>
      <c r="M185" s="756"/>
      <c r="N185" s="774" t="str">
        <f>IFERROR((VLOOKUP(B185,'Ficha 2. DATOS ACTUACIONES RHB'!$D$64:$AR$143,38,0)),"")</f>
        <v/>
      </c>
      <c r="O185" s="755"/>
      <c r="P185" s="755"/>
      <c r="Q185" s="755"/>
      <c r="R185" s="755" t="str">
        <f>IFERROR(VLOOKUP(B185,'Ficha 2. DATOS ACTUACIONES RHB'!$D$64:$AR$143,17,0),"")</f>
        <v/>
      </c>
      <c r="S185" s="755"/>
      <c r="T185" s="774" t="str">
        <f t="shared" si="57"/>
        <v/>
      </c>
      <c r="U185" s="755"/>
      <c r="V185" s="755"/>
      <c r="W185" s="755"/>
      <c r="X185" s="774" t="str">
        <f t="shared" si="58"/>
        <v/>
      </c>
      <c r="Y185" s="755"/>
      <c r="Z185" s="755"/>
      <c r="AA185" s="755"/>
      <c r="AB185" s="775" t="str">
        <f t="shared" si="59"/>
        <v/>
      </c>
      <c r="AC185" s="506"/>
      <c r="AD185" s="506"/>
      <c r="AE185" s="506"/>
      <c r="AF185" s="506"/>
      <c r="AG185" s="964">
        <f t="shared" ref="AG185:AG193" si="60">IF(MIN(X185,AB185)=0,0,MIN(X185,AB185))</f>
        <v>0</v>
      </c>
      <c r="AH185" s="965"/>
      <c r="AI185" s="965"/>
      <c r="AJ185" s="965"/>
      <c r="AK185" s="966"/>
      <c r="AL185" s="70"/>
      <c r="AM185" s="70"/>
      <c r="AN185" s="70"/>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row>
    <row r="186" spans="2:993" ht="12.75" customHeight="1" x14ac:dyDescent="0.25">
      <c r="B186" s="213" t="str">
        <f>IFERROR(VLOOKUP(41,'Ficha 2. DATOS ACTUACIONES RHB'!$B$64:$AM$143,3,0),"")</f>
        <v/>
      </c>
      <c r="C186" s="778" t="str">
        <f>IFERROR(VLOOKUP(B186,'Ficha 2. DATOS ACTUACIONES RHB'!$D$64:$AR$143,2,0),"")</f>
        <v/>
      </c>
      <c r="D186" s="778"/>
      <c r="E186" s="778"/>
      <c r="F186" s="778"/>
      <c r="G186" s="778"/>
      <c r="H186" s="778"/>
      <c r="I186" s="755" t="str">
        <f>IFERROR(VLOOKUP(B186,'Ficha 2. DATOS ACTUACIONES RHB'!$D$64:$AR$143,27,0),"")</f>
        <v/>
      </c>
      <c r="J186" s="755"/>
      <c r="K186" s="756" t="str">
        <f>IFERROR(VLOOKUP(B186,'Ficha 2. DATOS ACTUACIONES RHB'!$D$64:$AR$143,19,0),"")</f>
        <v/>
      </c>
      <c r="L186" s="756"/>
      <c r="M186" s="756"/>
      <c r="N186" s="774" t="str">
        <f>IFERROR((VLOOKUP(B186,'Ficha 2. DATOS ACTUACIONES RHB'!$D$64:$AR$143,38,0)),"")</f>
        <v/>
      </c>
      <c r="O186" s="755"/>
      <c r="P186" s="755"/>
      <c r="Q186" s="755"/>
      <c r="R186" s="755" t="str">
        <f>IFERROR(VLOOKUP(B186,'Ficha 2. DATOS ACTUACIONES RHB'!$D$64:$AR$143,17,0),"")</f>
        <v/>
      </c>
      <c r="S186" s="755"/>
      <c r="T186" s="774" t="str">
        <f t="shared" si="57"/>
        <v/>
      </c>
      <c r="U186" s="755"/>
      <c r="V186" s="755"/>
      <c r="W186" s="755"/>
      <c r="X186" s="774" t="str">
        <f t="shared" si="58"/>
        <v/>
      </c>
      <c r="Y186" s="755"/>
      <c r="Z186" s="755"/>
      <c r="AA186" s="755"/>
      <c r="AB186" s="775" t="str">
        <f t="shared" si="59"/>
        <v/>
      </c>
      <c r="AC186" s="506"/>
      <c r="AD186" s="506"/>
      <c r="AE186" s="506"/>
      <c r="AF186" s="506"/>
      <c r="AG186" s="964">
        <f t="shared" si="60"/>
        <v>0</v>
      </c>
      <c r="AH186" s="965"/>
      <c r="AI186" s="965"/>
      <c r="AJ186" s="965"/>
      <c r="AK186" s="966"/>
      <c r="AL186" s="70"/>
      <c r="AM186" s="70"/>
      <c r="AN186" s="70"/>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row>
    <row r="187" spans="2:993" ht="12.75" customHeight="1" x14ac:dyDescent="0.25">
      <c r="B187" s="213" t="str">
        <f>IFERROR(VLOOKUP(42,'Ficha 2. DATOS ACTUACIONES RHB'!$B$64:$AM$143,3,0),"")</f>
        <v/>
      </c>
      <c r="C187" s="778" t="str">
        <f>IFERROR(VLOOKUP(B187,'Ficha 2. DATOS ACTUACIONES RHB'!$D$64:$AR$143,2,0),"")</f>
        <v/>
      </c>
      <c r="D187" s="778"/>
      <c r="E187" s="778"/>
      <c r="F187" s="778"/>
      <c r="G187" s="778"/>
      <c r="H187" s="778"/>
      <c r="I187" s="755" t="str">
        <f>IFERROR(VLOOKUP(B187,'Ficha 2. DATOS ACTUACIONES RHB'!$D$64:$AR$143,27,0),"")</f>
        <v/>
      </c>
      <c r="J187" s="755"/>
      <c r="K187" s="756" t="str">
        <f>IFERROR(VLOOKUP(B187,'Ficha 2. DATOS ACTUACIONES RHB'!$D$64:$AR$143,19,0),"")</f>
        <v/>
      </c>
      <c r="L187" s="756"/>
      <c r="M187" s="756"/>
      <c r="N187" s="774" t="str">
        <f>IFERROR((VLOOKUP(B187,'Ficha 2. DATOS ACTUACIONES RHB'!$D$64:$AR$143,38,0)),"")</f>
        <v/>
      </c>
      <c r="O187" s="755"/>
      <c r="P187" s="755"/>
      <c r="Q187" s="755"/>
      <c r="R187" s="755" t="str">
        <f>IFERROR(VLOOKUP(B187,'Ficha 2. DATOS ACTUACIONES RHB'!$D$64:$AR$143,17,0),"")</f>
        <v/>
      </c>
      <c r="S187" s="755"/>
      <c r="T187" s="774" t="str">
        <f t="shared" si="57"/>
        <v/>
      </c>
      <c r="U187" s="755"/>
      <c r="V187" s="755"/>
      <c r="W187" s="755"/>
      <c r="X187" s="774" t="str">
        <f t="shared" si="58"/>
        <v/>
      </c>
      <c r="Y187" s="755"/>
      <c r="Z187" s="755"/>
      <c r="AA187" s="755"/>
      <c r="AB187" s="775" t="str">
        <f t="shared" si="59"/>
        <v/>
      </c>
      <c r="AC187" s="506"/>
      <c r="AD187" s="506"/>
      <c r="AE187" s="506"/>
      <c r="AF187" s="506"/>
      <c r="AG187" s="964">
        <f t="shared" si="60"/>
        <v>0</v>
      </c>
      <c r="AH187" s="965"/>
      <c r="AI187" s="965"/>
      <c r="AJ187" s="965"/>
      <c r="AK187" s="966"/>
      <c r="AL187" s="70"/>
      <c r="AM187" s="70"/>
      <c r="AN187" s="70"/>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row>
    <row r="188" spans="2:993" ht="12.75" customHeight="1" x14ac:dyDescent="0.25">
      <c r="B188" s="213" t="str">
        <f>IFERROR(VLOOKUP(43,'Ficha 2. DATOS ACTUACIONES RHB'!$B$64:$AM$143,3,0),"")</f>
        <v/>
      </c>
      <c r="C188" s="778" t="str">
        <f>IFERROR(VLOOKUP(B188,'Ficha 2. DATOS ACTUACIONES RHB'!$D$64:$AR$143,2,0),"")</f>
        <v/>
      </c>
      <c r="D188" s="778"/>
      <c r="E188" s="778"/>
      <c r="F188" s="778"/>
      <c r="G188" s="778"/>
      <c r="H188" s="778"/>
      <c r="I188" s="755" t="str">
        <f>IFERROR(VLOOKUP(B188,'Ficha 2. DATOS ACTUACIONES RHB'!$D$64:$AR$143,27,0),"")</f>
        <v/>
      </c>
      <c r="J188" s="755"/>
      <c r="K188" s="756" t="str">
        <f>IFERROR(VLOOKUP(B188,'Ficha 2. DATOS ACTUACIONES RHB'!$D$64:$AR$143,19,0),"")</f>
        <v/>
      </c>
      <c r="L188" s="756"/>
      <c r="M188" s="756"/>
      <c r="N188" s="774" t="str">
        <f>IFERROR((VLOOKUP(B188,'Ficha 2. DATOS ACTUACIONES RHB'!$D$64:$AR$143,38,0)),"")</f>
        <v/>
      </c>
      <c r="O188" s="755"/>
      <c r="P188" s="755"/>
      <c r="Q188" s="755"/>
      <c r="R188" s="755" t="str">
        <f>IFERROR(VLOOKUP(B188,'Ficha 2. DATOS ACTUACIONES RHB'!$D$64:$AR$143,17,0),"")</f>
        <v/>
      </c>
      <c r="S188" s="755"/>
      <c r="T188" s="774" t="str">
        <f t="shared" si="57"/>
        <v/>
      </c>
      <c r="U188" s="755"/>
      <c r="V188" s="755"/>
      <c r="W188" s="755"/>
      <c r="X188" s="774" t="str">
        <f t="shared" si="58"/>
        <v/>
      </c>
      <c r="Y188" s="755"/>
      <c r="Z188" s="755"/>
      <c r="AA188" s="755"/>
      <c r="AB188" s="775" t="str">
        <f t="shared" si="59"/>
        <v/>
      </c>
      <c r="AC188" s="506"/>
      <c r="AD188" s="506"/>
      <c r="AE188" s="506"/>
      <c r="AF188" s="506"/>
      <c r="AG188" s="964">
        <f t="shared" si="60"/>
        <v>0</v>
      </c>
      <c r="AH188" s="965"/>
      <c r="AI188" s="965"/>
      <c r="AJ188" s="965"/>
      <c r="AK188" s="966"/>
      <c r="AL188" s="70"/>
      <c r="AM188" s="70"/>
      <c r="AN188" s="70"/>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row>
    <row r="189" spans="2:993" ht="12.75" customHeight="1" x14ac:dyDescent="0.25">
      <c r="B189" s="213" t="str">
        <f>IFERROR(VLOOKUP(44,'Ficha 2. DATOS ACTUACIONES RHB'!$B$64:$AM$143,3,0),"")</f>
        <v/>
      </c>
      <c r="C189" s="778" t="str">
        <f>IFERROR(VLOOKUP(B189,'Ficha 2. DATOS ACTUACIONES RHB'!$D$64:$AR$143,2,0),"")</f>
        <v/>
      </c>
      <c r="D189" s="778"/>
      <c r="E189" s="778"/>
      <c r="F189" s="778"/>
      <c r="G189" s="778"/>
      <c r="H189" s="778"/>
      <c r="I189" s="755" t="str">
        <f>IFERROR(VLOOKUP(B189,'Ficha 2. DATOS ACTUACIONES RHB'!$D$64:$AR$143,27,0),"")</f>
        <v/>
      </c>
      <c r="J189" s="755"/>
      <c r="K189" s="756" t="str">
        <f>IFERROR(VLOOKUP(B189,'Ficha 2. DATOS ACTUACIONES RHB'!$D$64:$AR$143,19,0),"")</f>
        <v/>
      </c>
      <c r="L189" s="756"/>
      <c r="M189" s="756"/>
      <c r="N189" s="774" t="str">
        <f>IFERROR((VLOOKUP(B189,'Ficha 2. DATOS ACTUACIONES RHB'!$D$64:$AR$143,38,0)),"")</f>
        <v/>
      </c>
      <c r="O189" s="755"/>
      <c r="P189" s="755"/>
      <c r="Q189" s="755"/>
      <c r="R189" s="755" t="str">
        <f>IFERROR(VLOOKUP(B189,'Ficha 2. DATOS ACTUACIONES RHB'!$D$64:$AR$143,17,0),"")</f>
        <v/>
      </c>
      <c r="S189" s="755"/>
      <c r="T189" s="774" t="str">
        <f t="shared" si="57"/>
        <v/>
      </c>
      <c r="U189" s="755"/>
      <c r="V189" s="755"/>
      <c r="W189" s="755"/>
      <c r="X189" s="774" t="str">
        <f t="shared" si="58"/>
        <v/>
      </c>
      <c r="Y189" s="755"/>
      <c r="Z189" s="755"/>
      <c r="AA189" s="755"/>
      <c r="AB189" s="775" t="str">
        <f t="shared" si="59"/>
        <v/>
      </c>
      <c r="AC189" s="506"/>
      <c r="AD189" s="506"/>
      <c r="AE189" s="506"/>
      <c r="AF189" s="506"/>
      <c r="AG189" s="964">
        <f t="shared" si="60"/>
        <v>0</v>
      </c>
      <c r="AH189" s="965"/>
      <c r="AI189" s="965"/>
      <c r="AJ189" s="965"/>
      <c r="AK189" s="966"/>
      <c r="AL189" s="70"/>
      <c r="AM189" s="70"/>
      <c r="AN189" s="70"/>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row>
    <row r="190" spans="2:993" ht="12.75" customHeight="1" x14ac:dyDescent="0.25">
      <c r="B190" s="213" t="str">
        <f>IFERROR(VLOOKUP(45,'Ficha 2. DATOS ACTUACIONES RHB'!$B$64:$AM$143,3,0),"")</f>
        <v/>
      </c>
      <c r="C190" s="778" t="str">
        <f>IFERROR(VLOOKUP(B190,'Ficha 2. DATOS ACTUACIONES RHB'!$D$64:$AR$143,2,0),"")</f>
        <v/>
      </c>
      <c r="D190" s="778"/>
      <c r="E190" s="778"/>
      <c r="F190" s="778"/>
      <c r="G190" s="778"/>
      <c r="H190" s="778"/>
      <c r="I190" s="755" t="str">
        <f>IFERROR(VLOOKUP(B190,'Ficha 2. DATOS ACTUACIONES RHB'!$D$64:$AR$143,27,0),"")</f>
        <v/>
      </c>
      <c r="J190" s="755"/>
      <c r="K190" s="756" t="str">
        <f>IFERROR(VLOOKUP(B190,'Ficha 2. DATOS ACTUACIONES RHB'!$D$64:$AR$143,19,0),"")</f>
        <v/>
      </c>
      <c r="L190" s="756"/>
      <c r="M190" s="756"/>
      <c r="N190" s="774" t="str">
        <f>IFERROR((VLOOKUP(B190,'Ficha 2. DATOS ACTUACIONES RHB'!$D$64:$AR$143,38,0)),"")</f>
        <v/>
      </c>
      <c r="O190" s="755"/>
      <c r="P190" s="755"/>
      <c r="Q190" s="755"/>
      <c r="R190" s="755" t="str">
        <f>IFERROR(VLOOKUP(B190,'Ficha 2. DATOS ACTUACIONES RHB'!$D$64:$AR$143,17,0),"")</f>
        <v/>
      </c>
      <c r="S190" s="755"/>
      <c r="T190" s="774" t="str">
        <f t="shared" si="57"/>
        <v/>
      </c>
      <c r="U190" s="755"/>
      <c r="V190" s="755"/>
      <c r="W190" s="755"/>
      <c r="X190" s="774" t="str">
        <f t="shared" si="58"/>
        <v/>
      </c>
      <c r="Y190" s="755"/>
      <c r="Z190" s="755"/>
      <c r="AA190" s="755"/>
      <c r="AB190" s="775" t="str">
        <f t="shared" si="59"/>
        <v/>
      </c>
      <c r="AC190" s="506"/>
      <c r="AD190" s="506"/>
      <c r="AE190" s="506"/>
      <c r="AF190" s="506"/>
      <c r="AG190" s="964">
        <f t="shared" si="60"/>
        <v>0</v>
      </c>
      <c r="AH190" s="965"/>
      <c r="AI190" s="965"/>
      <c r="AJ190" s="965"/>
      <c r="AK190" s="966"/>
      <c r="AL190" s="70"/>
      <c r="AM190" s="70"/>
      <c r="AN190" s="7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row>
    <row r="191" spans="2:993" ht="12.75" customHeight="1" x14ac:dyDescent="0.25">
      <c r="B191" s="213" t="str">
        <f>IFERROR(VLOOKUP(46,'Ficha 2. DATOS ACTUACIONES RHB'!$B$64:$AM$143,3,0),"")</f>
        <v/>
      </c>
      <c r="C191" s="778" t="str">
        <f>IFERROR(VLOOKUP(B191,'Ficha 2. DATOS ACTUACIONES RHB'!$D$64:$AR$143,2,0),"")</f>
        <v/>
      </c>
      <c r="D191" s="778"/>
      <c r="E191" s="778"/>
      <c r="F191" s="778"/>
      <c r="G191" s="778"/>
      <c r="H191" s="778"/>
      <c r="I191" s="755" t="str">
        <f>IFERROR(VLOOKUP(B191,'Ficha 2. DATOS ACTUACIONES RHB'!$D$64:$AR$143,27,0),"")</f>
        <v/>
      </c>
      <c r="J191" s="755"/>
      <c r="K191" s="756" t="str">
        <f>IFERROR(VLOOKUP(B191,'Ficha 2. DATOS ACTUACIONES RHB'!$D$64:$AR$143,19,0),"")</f>
        <v/>
      </c>
      <c r="L191" s="756"/>
      <c r="M191" s="756"/>
      <c r="N191" s="774" t="str">
        <f>IFERROR((VLOOKUP(B191,'Ficha 2. DATOS ACTUACIONES RHB'!$D$64:$AR$143,38,0)),"")</f>
        <v/>
      </c>
      <c r="O191" s="755"/>
      <c r="P191" s="755"/>
      <c r="Q191" s="755"/>
      <c r="R191" s="755" t="str">
        <f>IFERROR(VLOOKUP(B191,'Ficha 2. DATOS ACTUACIONES RHB'!$D$64:$AR$143,17,0),"")</f>
        <v/>
      </c>
      <c r="S191" s="755"/>
      <c r="T191" s="774" t="str">
        <f t="shared" si="57"/>
        <v/>
      </c>
      <c r="U191" s="755"/>
      <c r="V191" s="755"/>
      <c r="W191" s="755"/>
      <c r="X191" s="774" t="str">
        <f t="shared" si="58"/>
        <v/>
      </c>
      <c r="Y191" s="755"/>
      <c r="Z191" s="755"/>
      <c r="AA191" s="755"/>
      <c r="AB191" s="775" t="str">
        <f t="shared" si="59"/>
        <v/>
      </c>
      <c r="AC191" s="506"/>
      <c r="AD191" s="506"/>
      <c r="AE191" s="506"/>
      <c r="AF191" s="506"/>
      <c r="AG191" s="964">
        <f t="shared" si="60"/>
        <v>0</v>
      </c>
      <c r="AH191" s="965"/>
      <c r="AI191" s="965"/>
      <c r="AJ191" s="965"/>
      <c r="AK191" s="966"/>
      <c r="AL191" s="70"/>
      <c r="AM191" s="70"/>
      <c r="AN191" s="70"/>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row>
    <row r="192" spans="2:993" ht="12.75" customHeight="1" x14ac:dyDescent="0.25">
      <c r="B192" s="213" t="str">
        <f>IFERROR(VLOOKUP(47,'Ficha 2. DATOS ACTUACIONES RHB'!$B$64:$AM$143,3,0),"")</f>
        <v/>
      </c>
      <c r="C192" s="778" t="str">
        <f>IFERROR(VLOOKUP(B192,'Ficha 2. DATOS ACTUACIONES RHB'!$D$64:$AR$143,2,0),"")</f>
        <v/>
      </c>
      <c r="D192" s="778"/>
      <c r="E192" s="778"/>
      <c r="F192" s="778"/>
      <c r="G192" s="778"/>
      <c r="H192" s="778"/>
      <c r="I192" s="755" t="str">
        <f>IFERROR(VLOOKUP(B192,'Ficha 2. DATOS ACTUACIONES RHB'!$D$64:$AR$143,27,0),"")</f>
        <v/>
      </c>
      <c r="J192" s="755"/>
      <c r="K192" s="756" t="str">
        <f>IFERROR(VLOOKUP(B192,'Ficha 2. DATOS ACTUACIONES RHB'!$D$64:$AR$143,19,0),"")</f>
        <v/>
      </c>
      <c r="L192" s="756"/>
      <c r="M192" s="756"/>
      <c r="N192" s="774" t="str">
        <f>IFERROR((VLOOKUP(B192,'Ficha 2. DATOS ACTUACIONES RHB'!$D$64:$AR$143,38,0)),"")</f>
        <v/>
      </c>
      <c r="O192" s="755"/>
      <c r="P192" s="755"/>
      <c r="Q192" s="755"/>
      <c r="R192" s="755" t="str">
        <f>IFERROR(VLOOKUP(B192,'Ficha 2. DATOS ACTUACIONES RHB'!$D$64:$AR$143,17,0),"")</f>
        <v/>
      </c>
      <c r="S192" s="755"/>
      <c r="T192" s="774" t="str">
        <f t="shared" si="57"/>
        <v/>
      </c>
      <c r="U192" s="755"/>
      <c r="V192" s="755"/>
      <c r="W192" s="755"/>
      <c r="X192" s="774" t="str">
        <f t="shared" si="58"/>
        <v/>
      </c>
      <c r="Y192" s="755"/>
      <c r="Z192" s="755"/>
      <c r="AA192" s="755"/>
      <c r="AB192" s="775" t="str">
        <f t="shared" si="59"/>
        <v/>
      </c>
      <c r="AC192" s="506"/>
      <c r="AD192" s="506"/>
      <c r="AE192" s="506"/>
      <c r="AF192" s="506"/>
      <c r="AG192" s="964">
        <f t="shared" si="60"/>
        <v>0</v>
      </c>
      <c r="AH192" s="965"/>
      <c r="AI192" s="965"/>
      <c r="AJ192" s="965"/>
      <c r="AK192" s="966"/>
      <c r="AL192" s="70"/>
      <c r="AM192" s="70"/>
      <c r="AN192" s="70"/>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row>
    <row r="193" spans="2:993" ht="12.75" customHeight="1" x14ac:dyDescent="0.25">
      <c r="B193" s="213" t="str">
        <f>IFERROR(VLOOKUP(48,'Ficha 2. DATOS ACTUACIONES RHB'!$B$64:$AM$143,3,0),"")</f>
        <v/>
      </c>
      <c r="C193" s="778" t="str">
        <f>IFERROR(VLOOKUP(B193,'Ficha 2. DATOS ACTUACIONES RHB'!$D$64:$AR$143,2,0),"")</f>
        <v/>
      </c>
      <c r="D193" s="778"/>
      <c r="E193" s="778"/>
      <c r="F193" s="778"/>
      <c r="G193" s="778"/>
      <c r="H193" s="778"/>
      <c r="I193" s="755" t="str">
        <f>IFERROR(VLOOKUP(B193,'Ficha 2. DATOS ACTUACIONES RHB'!$D$64:$AR$143,27,0),"")</f>
        <v/>
      </c>
      <c r="J193" s="755"/>
      <c r="K193" s="756" t="str">
        <f>IFERROR(VLOOKUP(B193,'Ficha 2. DATOS ACTUACIONES RHB'!$D$64:$AR$143,19,0),"")</f>
        <v/>
      </c>
      <c r="L193" s="756"/>
      <c r="M193" s="756"/>
      <c r="N193" s="774" t="str">
        <f>IFERROR((VLOOKUP(B193,'Ficha 2. DATOS ACTUACIONES RHB'!$D$64:$AR$143,38,0)),"")</f>
        <v/>
      </c>
      <c r="O193" s="755"/>
      <c r="P193" s="755"/>
      <c r="Q193" s="755"/>
      <c r="R193" s="755" t="str">
        <f>IFERROR(VLOOKUP(B193,'Ficha 2. DATOS ACTUACIONES RHB'!$D$64:$AR$143,17,0),"")</f>
        <v/>
      </c>
      <c r="S193" s="755"/>
      <c r="T193" s="774" t="str">
        <f t="shared" si="57"/>
        <v/>
      </c>
      <c r="U193" s="755"/>
      <c r="V193" s="755"/>
      <c r="W193" s="755"/>
      <c r="X193" s="774" t="str">
        <f t="shared" si="58"/>
        <v/>
      </c>
      <c r="Y193" s="755"/>
      <c r="Z193" s="755"/>
      <c r="AA193" s="755"/>
      <c r="AB193" s="775" t="str">
        <f t="shared" si="59"/>
        <v/>
      </c>
      <c r="AC193" s="506"/>
      <c r="AD193" s="506"/>
      <c r="AE193" s="506"/>
      <c r="AF193" s="506"/>
      <c r="AG193" s="964">
        <f t="shared" si="60"/>
        <v>0</v>
      </c>
      <c r="AH193" s="965"/>
      <c r="AI193" s="965"/>
      <c r="AJ193" s="965"/>
      <c r="AK193" s="966"/>
      <c r="AL193" s="70"/>
      <c r="AM193" s="70"/>
      <c r="AN193" s="70"/>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c r="AFP193"/>
      <c r="AFQ193"/>
      <c r="AFR193"/>
      <c r="AFS193"/>
      <c r="AFT193"/>
      <c r="AFU193"/>
      <c r="AFV193"/>
      <c r="AFW193"/>
      <c r="AFX193"/>
      <c r="AFY193"/>
      <c r="AFZ193"/>
      <c r="AGA193"/>
      <c r="AGB193"/>
      <c r="AGC193"/>
      <c r="AGD193"/>
      <c r="AGE193"/>
      <c r="AGF193"/>
      <c r="AGG193"/>
      <c r="AGH193"/>
      <c r="AGI193"/>
      <c r="AGJ193"/>
      <c r="AGK193"/>
      <c r="AGL193"/>
      <c r="AGM193"/>
      <c r="AGN193"/>
      <c r="AGO193"/>
      <c r="AGP193"/>
      <c r="AGQ193"/>
      <c r="AGR193"/>
      <c r="AGS193"/>
      <c r="AGT193"/>
      <c r="AGU193"/>
      <c r="AGV193"/>
      <c r="AGW193"/>
      <c r="AGX193"/>
      <c r="AGY193"/>
      <c r="AGZ193"/>
      <c r="AHA193"/>
      <c r="AHB193"/>
      <c r="AHC193"/>
      <c r="AHD193"/>
      <c r="AHE193"/>
      <c r="AHF193"/>
      <c r="AHG193"/>
      <c r="AHH193"/>
      <c r="AHI193"/>
      <c r="AHJ193"/>
      <c r="AHK193"/>
      <c r="AHL193"/>
      <c r="AHM193"/>
      <c r="AHN193"/>
      <c r="AHO193"/>
      <c r="AHP193"/>
      <c r="AHQ193"/>
      <c r="AHR193"/>
      <c r="AHS193"/>
      <c r="AHT193"/>
      <c r="AHU193"/>
      <c r="AHV193"/>
      <c r="AHW193"/>
      <c r="AHX193"/>
      <c r="AHY193"/>
      <c r="AHZ193"/>
      <c r="AIA193"/>
      <c r="AIB193"/>
      <c r="AIC193"/>
      <c r="AID193"/>
      <c r="AIE193"/>
      <c r="AIF193"/>
      <c r="AIG193"/>
      <c r="AIH193"/>
      <c r="AII193"/>
      <c r="AIJ193"/>
      <c r="AIK193"/>
      <c r="AIL193"/>
      <c r="AIM193"/>
      <c r="AIN193"/>
      <c r="AIO193"/>
      <c r="AIP193"/>
      <c r="AIQ193"/>
      <c r="AIR193"/>
      <c r="AIS193"/>
      <c r="AIT193"/>
      <c r="AIU193"/>
      <c r="AIV193"/>
      <c r="AIW193"/>
      <c r="AIX193"/>
      <c r="AIY193"/>
      <c r="AIZ193"/>
      <c r="AJA193"/>
      <c r="AJB193"/>
      <c r="AJC193"/>
      <c r="AJD193"/>
      <c r="AJE193"/>
      <c r="AJF193"/>
      <c r="AJG193"/>
      <c r="AJH193"/>
      <c r="AJI193"/>
      <c r="AJJ193"/>
      <c r="AJK193"/>
      <c r="AJL193"/>
      <c r="AJM193"/>
      <c r="AJN193"/>
      <c r="AJO193"/>
      <c r="AJP193"/>
      <c r="AJQ193"/>
      <c r="AJR193"/>
      <c r="AJS193"/>
      <c r="AJT193"/>
      <c r="AJU193"/>
      <c r="AJV193"/>
      <c r="AJW193"/>
      <c r="AJX193"/>
      <c r="AJY193"/>
      <c r="AJZ193"/>
      <c r="AKA193"/>
      <c r="AKB193"/>
      <c r="AKC193"/>
      <c r="AKD193"/>
      <c r="AKE193"/>
      <c r="AKF193"/>
      <c r="AKG193"/>
      <c r="AKH193"/>
      <c r="AKI193"/>
      <c r="AKJ193"/>
      <c r="AKK193"/>
      <c r="AKL193"/>
      <c r="AKM193"/>
      <c r="AKN193"/>
      <c r="AKO193"/>
      <c r="AKP193"/>
      <c r="AKQ193"/>
      <c r="AKR193"/>
      <c r="AKS193"/>
      <c r="AKT193"/>
      <c r="AKU193"/>
      <c r="AKV193"/>
      <c r="AKW193"/>
      <c r="AKX193"/>
      <c r="AKY193"/>
      <c r="AKZ193"/>
      <c r="ALA193"/>
      <c r="ALB193"/>
      <c r="ALC193"/>
      <c r="ALD193"/>
      <c r="ALE193"/>
    </row>
    <row r="194" spans="2:993" ht="12.75" customHeight="1" x14ac:dyDescent="0.25">
      <c r="B194" s="213" t="str">
        <f>IFERROR(VLOOKUP(49,'Ficha 2. DATOS ACTUACIONES RHB'!$B$64:$AM$143,3,0),"")</f>
        <v/>
      </c>
      <c r="C194" s="778" t="str">
        <f>IFERROR(VLOOKUP(B194,'Ficha 2. DATOS ACTUACIONES RHB'!$D$64:$AR$143,2,0),"")</f>
        <v/>
      </c>
      <c r="D194" s="778"/>
      <c r="E194" s="778"/>
      <c r="F194" s="778"/>
      <c r="G194" s="778"/>
      <c r="H194" s="778"/>
      <c r="I194" s="755" t="str">
        <f>IFERROR(VLOOKUP(B194,'Ficha 2. DATOS ACTUACIONES RHB'!$D$64:$AR$143,27,0),"")</f>
        <v/>
      </c>
      <c r="J194" s="755"/>
      <c r="K194" s="756" t="str">
        <f>IFERROR(VLOOKUP(B194,'Ficha 2. DATOS ACTUACIONES RHB'!$D$64:$AR$143,19,0),"")</f>
        <v/>
      </c>
      <c r="L194" s="756"/>
      <c r="M194" s="756"/>
      <c r="N194" s="774" t="str">
        <f>IFERROR((VLOOKUP(B194,'Ficha 2. DATOS ACTUACIONES RHB'!$D$64:$AR$143,38,0)),"")</f>
        <v/>
      </c>
      <c r="O194" s="755"/>
      <c r="P194" s="755"/>
      <c r="Q194" s="755"/>
      <c r="R194" s="755" t="str">
        <f>IFERROR(VLOOKUP(B194,'Ficha 2. DATOS ACTUACIONES RHB'!$D$64:$AR$143,17,0),"")</f>
        <v/>
      </c>
      <c r="S194" s="755"/>
      <c r="T194" s="774" t="str">
        <f t="shared" si="57"/>
        <v/>
      </c>
      <c r="U194" s="755"/>
      <c r="V194" s="755"/>
      <c r="W194" s="755"/>
      <c r="X194" s="774" t="str">
        <f t="shared" si="58"/>
        <v/>
      </c>
      <c r="Y194" s="755"/>
      <c r="Z194" s="755"/>
      <c r="AA194" s="755"/>
      <c r="AB194" s="775" t="str">
        <f t="shared" si="59"/>
        <v/>
      </c>
      <c r="AC194" s="506"/>
      <c r="AD194" s="506"/>
      <c r="AE194" s="506"/>
      <c r="AF194" s="506"/>
      <c r="AG194" s="964">
        <f t="shared" ref="AG194:AG219" si="61">IF(MIN(X194,AB194)=0,0,MIN(X194,AB194))</f>
        <v>0</v>
      </c>
      <c r="AH194" s="965"/>
      <c r="AI194" s="965"/>
      <c r="AJ194" s="965"/>
      <c r="AK194" s="966"/>
      <c r="AL194" s="70"/>
      <c r="AM194" s="70"/>
      <c r="AN194" s="70"/>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c r="AIV194"/>
      <c r="AIW194"/>
      <c r="AIX194"/>
      <c r="AIY194"/>
      <c r="AIZ194"/>
      <c r="AJA194"/>
      <c r="AJB194"/>
      <c r="AJC194"/>
      <c r="AJD194"/>
      <c r="AJE194"/>
      <c r="AJF194"/>
      <c r="AJG194"/>
      <c r="AJH194"/>
      <c r="AJI194"/>
      <c r="AJJ194"/>
      <c r="AJK194"/>
      <c r="AJL194"/>
      <c r="AJM194"/>
      <c r="AJN194"/>
      <c r="AJO194"/>
      <c r="AJP194"/>
      <c r="AJQ194"/>
      <c r="AJR194"/>
      <c r="AJS194"/>
      <c r="AJT194"/>
      <c r="AJU194"/>
      <c r="AJV194"/>
      <c r="AJW194"/>
      <c r="AJX194"/>
      <c r="AJY194"/>
      <c r="AJZ194"/>
      <c r="AKA194"/>
      <c r="AKB194"/>
      <c r="AKC194"/>
      <c r="AKD194"/>
      <c r="AKE194"/>
      <c r="AKF194"/>
      <c r="AKG194"/>
      <c r="AKH194"/>
      <c r="AKI194"/>
      <c r="AKJ194"/>
      <c r="AKK194"/>
      <c r="AKL194"/>
      <c r="AKM194"/>
      <c r="AKN194"/>
      <c r="AKO194"/>
      <c r="AKP194"/>
      <c r="AKQ194"/>
      <c r="AKR194"/>
      <c r="AKS194"/>
      <c r="AKT194"/>
      <c r="AKU194"/>
      <c r="AKV194"/>
      <c r="AKW194"/>
      <c r="AKX194"/>
      <c r="AKY194"/>
      <c r="AKZ194"/>
      <c r="ALA194"/>
      <c r="ALB194"/>
      <c r="ALC194"/>
      <c r="ALD194"/>
      <c r="ALE194"/>
    </row>
    <row r="195" spans="2:993" ht="12.75" customHeight="1" x14ac:dyDescent="0.25">
      <c r="B195" s="213" t="str">
        <f>IFERROR(VLOOKUP(50,'Ficha 2. DATOS ACTUACIONES RHB'!$B$64:$AM$143,3,0),"")</f>
        <v/>
      </c>
      <c r="C195" s="778" t="str">
        <f>IFERROR(VLOOKUP(B195,'Ficha 2. DATOS ACTUACIONES RHB'!$D$64:$AR$143,2,0),"")</f>
        <v/>
      </c>
      <c r="D195" s="778"/>
      <c r="E195" s="778"/>
      <c r="F195" s="778"/>
      <c r="G195" s="778"/>
      <c r="H195" s="778"/>
      <c r="I195" s="755" t="str">
        <f>IFERROR(VLOOKUP(B195,'Ficha 2. DATOS ACTUACIONES RHB'!$D$64:$AR$143,27,0),"")</f>
        <v/>
      </c>
      <c r="J195" s="755"/>
      <c r="K195" s="756" t="str">
        <f>IFERROR(VLOOKUP(B195,'Ficha 2. DATOS ACTUACIONES RHB'!$D$64:$AR$143,19,0),"")</f>
        <v/>
      </c>
      <c r="L195" s="756"/>
      <c r="M195" s="756"/>
      <c r="N195" s="774" t="str">
        <f>IFERROR((VLOOKUP(B195,'Ficha 2. DATOS ACTUACIONES RHB'!$D$64:$AR$143,38,0)),"")</f>
        <v/>
      </c>
      <c r="O195" s="755"/>
      <c r="P195" s="755"/>
      <c r="Q195" s="755"/>
      <c r="R195" s="755" t="str">
        <f>IFERROR(VLOOKUP(B195,'Ficha 2. DATOS ACTUACIONES RHB'!$D$64:$AR$143,17,0),"")</f>
        <v/>
      </c>
      <c r="S195" s="755"/>
      <c r="T195" s="774" t="str">
        <f t="shared" si="57"/>
        <v/>
      </c>
      <c r="U195" s="755"/>
      <c r="V195" s="755"/>
      <c r="W195" s="755"/>
      <c r="X195" s="774" t="str">
        <f t="shared" si="58"/>
        <v/>
      </c>
      <c r="Y195" s="755"/>
      <c r="Z195" s="755"/>
      <c r="AA195" s="755"/>
      <c r="AB195" s="775" t="str">
        <f t="shared" si="59"/>
        <v/>
      </c>
      <c r="AC195" s="506"/>
      <c r="AD195" s="506"/>
      <c r="AE195" s="506"/>
      <c r="AF195" s="506"/>
      <c r="AG195" s="964">
        <f t="shared" si="61"/>
        <v>0</v>
      </c>
      <c r="AH195" s="965"/>
      <c r="AI195" s="965"/>
      <c r="AJ195" s="965"/>
      <c r="AK195" s="966"/>
      <c r="AL195" s="70"/>
      <c r="AM195" s="70"/>
      <c r="AN195" s="70"/>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c r="AFL195"/>
      <c r="AFM195"/>
      <c r="AFN195"/>
      <c r="AFO195"/>
      <c r="AFP195"/>
      <c r="AFQ195"/>
      <c r="AFR195"/>
      <c r="AFS195"/>
      <c r="AFT195"/>
      <c r="AFU195"/>
      <c r="AFV195"/>
      <c r="AFW195"/>
      <c r="AFX195"/>
      <c r="AFY195"/>
      <c r="AFZ195"/>
      <c r="AGA195"/>
      <c r="AGB195"/>
      <c r="AGC195"/>
      <c r="AGD195"/>
      <c r="AGE195"/>
      <c r="AGF195"/>
      <c r="AGG195"/>
      <c r="AGH195"/>
      <c r="AGI195"/>
      <c r="AGJ195"/>
      <c r="AGK195"/>
      <c r="AGL195"/>
      <c r="AGM195"/>
      <c r="AGN195"/>
      <c r="AGO195"/>
      <c r="AGP195"/>
      <c r="AGQ195"/>
      <c r="AGR195"/>
      <c r="AGS195"/>
      <c r="AGT195"/>
      <c r="AGU195"/>
      <c r="AGV195"/>
      <c r="AGW195"/>
      <c r="AGX195"/>
      <c r="AGY195"/>
      <c r="AGZ195"/>
      <c r="AHA195"/>
      <c r="AHB195"/>
      <c r="AHC195"/>
      <c r="AHD195"/>
      <c r="AHE195"/>
      <c r="AHF195"/>
      <c r="AHG195"/>
      <c r="AHH195"/>
      <c r="AHI195"/>
      <c r="AHJ195"/>
      <c r="AHK195"/>
      <c r="AHL195"/>
      <c r="AHM195"/>
      <c r="AHN195"/>
      <c r="AHO195"/>
      <c r="AHP195"/>
      <c r="AHQ195"/>
      <c r="AHR195"/>
      <c r="AHS195"/>
      <c r="AHT195"/>
      <c r="AHU195"/>
      <c r="AHV195"/>
      <c r="AHW195"/>
      <c r="AHX195"/>
      <c r="AHY195"/>
      <c r="AHZ195"/>
      <c r="AIA195"/>
      <c r="AIB195"/>
      <c r="AIC195"/>
      <c r="AID195"/>
      <c r="AIE195"/>
      <c r="AIF195"/>
      <c r="AIG195"/>
      <c r="AIH195"/>
      <c r="AII195"/>
      <c r="AIJ195"/>
      <c r="AIK195"/>
      <c r="AIL195"/>
      <c r="AIM195"/>
      <c r="AIN195"/>
      <c r="AIO195"/>
      <c r="AIP195"/>
      <c r="AIQ195"/>
      <c r="AIR195"/>
      <c r="AIS195"/>
      <c r="AIT195"/>
      <c r="AIU195"/>
      <c r="AIV195"/>
      <c r="AIW195"/>
      <c r="AIX195"/>
      <c r="AIY195"/>
      <c r="AIZ195"/>
      <c r="AJA195"/>
      <c r="AJB195"/>
      <c r="AJC195"/>
      <c r="AJD195"/>
      <c r="AJE195"/>
      <c r="AJF195"/>
      <c r="AJG195"/>
      <c r="AJH195"/>
      <c r="AJI195"/>
      <c r="AJJ195"/>
      <c r="AJK195"/>
      <c r="AJL195"/>
      <c r="AJM195"/>
      <c r="AJN195"/>
      <c r="AJO195"/>
      <c r="AJP195"/>
      <c r="AJQ195"/>
      <c r="AJR195"/>
      <c r="AJS195"/>
      <c r="AJT195"/>
      <c r="AJU195"/>
      <c r="AJV195"/>
      <c r="AJW195"/>
      <c r="AJX195"/>
      <c r="AJY195"/>
      <c r="AJZ195"/>
      <c r="AKA195"/>
      <c r="AKB195"/>
      <c r="AKC195"/>
      <c r="AKD195"/>
      <c r="AKE195"/>
      <c r="AKF195"/>
      <c r="AKG195"/>
      <c r="AKH195"/>
      <c r="AKI195"/>
      <c r="AKJ195"/>
      <c r="AKK195"/>
      <c r="AKL195"/>
      <c r="AKM195"/>
      <c r="AKN195"/>
      <c r="AKO195"/>
      <c r="AKP195"/>
      <c r="AKQ195"/>
      <c r="AKR195"/>
      <c r="AKS195"/>
      <c r="AKT195"/>
      <c r="AKU195"/>
      <c r="AKV195"/>
      <c r="AKW195"/>
      <c r="AKX195"/>
      <c r="AKY195"/>
      <c r="AKZ195"/>
      <c r="ALA195"/>
      <c r="ALB195"/>
      <c r="ALC195"/>
      <c r="ALD195"/>
      <c r="ALE195"/>
    </row>
    <row r="196" spans="2:993" ht="12.75" customHeight="1" x14ac:dyDescent="0.25">
      <c r="B196" s="213" t="str">
        <f>IFERROR(VLOOKUP(51,'Ficha 2. DATOS ACTUACIONES RHB'!$B$64:$AM$143,3,0),"")</f>
        <v/>
      </c>
      <c r="C196" s="778" t="str">
        <f>IFERROR(VLOOKUP(B196,'Ficha 2. DATOS ACTUACIONES RHB'!$D$64:$AR$143,2,0),"")</f>
        <v/>
      </c>
      <c r="D196" s="778"/>
      <c r="E196" s="778"/>
      <c r="F196" s="778"/>
      <c r="G196" s="778"/>
      <c r="H196" s="778"/>
      <c r="I196" s="755" t="str">
        <f>IFERROR(VLOOKUP(B196,'Ficha 2. DATOS ACTUACIONES RHB'!$D$64:$AR$143,27,0),"")</f>
        <v/>
      </c>
      <c r="J196" s="755"/>
      <c r="K196" s="756" t="str">
        <f>IFERROR(VLOOKUP(B196,'Ficha 2. DATOS ACTUACIONES RHB'!$D$64:$AR$143,19,0),"")</f>
        <v/>
      </c>
      <c r="L196" s="756"/>
      <c r="M196" s="756"/>
      <c r="N196" s="774" t="str">
        <f>IFERROR((VLOOKUP(B196,'Ficha 2. DATOS ACTUACIONES RHB'!$D$64:$AR$143,38,0)),"")</f>
        <v/>
      </c>
      <c r="O196" s="755"/>
      <c r="P196" s="755"/>
      <c r="Q196" s="755"/>
      <c r="R196" s="755" t="str">
        <f>IFERROR(VLOOKUP(B196,'Ficha 2. DATOS ACTUACIONES RHB'!$D$64:$AR$143,17,0),"")</f>
        <v/>
      </c>
      <c r="S196" s="755"/>
      <c r="T196" s="774" t="str">
        <f t="shared" si="57"/>
        <v/>
      </c>
      <c r="U196" s="755"/>
      <c r="V196" s="755"/>
      <c r="W196" s="755"/>
      <c r="X196" s="774" t="str">
        <f t="shared" si="58"/>
        <v/>
      </c>
      <c r="Y196" s="755"/>
      <c r="Z196" s="755"/>
      <c r="AA196" s="755"/>
      <c r="AB196" s="775" t="str">
        <f t="shared" si="59"/>
        <v/>
      </c>
      <c r="AC196" s="506"/>
      <c r="AD196" s="506"/>
      <c r="AE196" s="506"/>
      <c r="AF196" s="506"/>
      <c r="AG196" s="964">
        <f t="shared" ref="AG196:AG209" si="62">IF(MIN(X196,AB196)=0,0,MIN(X196,AB196))</f>
        <v>0</v>
      </c>
      <c r="AH196" s="965"/>
      <c r="AI196" s="965"/>
      <c r="AJ196" s="965"/>
      <c r="AK196" s="966"/>
      <c r="AL196" s="70"/>
      <c r="AM196" s="70"/>
      <c r="AN196" s="70"/>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c r="AEY196"/>
      <c r="AEZ196"/>
      <c r="AFA196"/>
      <c r="AFB196"/>
      <c r="AFC196"/>
      <c r="AFD196"/>
      <c r="AFE196"/>
      <c r="AFF196"/>
      <c r="AFG196"/>
      <c r="AFH196"/>
      <c r="AFI196"/>
      <c r="AFJ196"/>
      <c r="AFK196"/>
      <c r="AFL196"/>
      <c r="AFM196"/>
      <c r="AFN196"/>
      <c r="AFO196"/>
      <c r="AFP196"/>
      <c r="AFQ196"/>
      <c r="AFR196"/>
      <c r="AFS196"/>
      <c r="AFT196"/>
      <c r="AFU196"/>
      <c r="AFV196"/>
      <c r="AFW196"/>
      <c r="AFX196"/>
      <c r="AFY196"/>
      <c r="AFZ196"/>
      <c r="AGA196"/>
      <c r="AGB196"/>
      <c r="AGC196"/>
      <c r="AGD196"/>
      <c r="AGE196"/>
      <c r="AGF196"/>
      <c r="AGG196"/>
      <c r="AGH196"/>
      <c r="AGI196"/>
      <c r="AGJ196"/>
      <c r="AGK196"/>
      <c r="AGL196"/>
      <c r="AGM196"/>
      <c r="AGN196"/>
      <c r="AGO196"/>
      <c r="AGP196"/>
      <c r="AGQ196"/>
      <c r="AGR196"/>
      <c r="AGS196"/>
      <c r="AGT196"/>
      <c r="AGU196"/>
      <c r="AGV196"/>
      <c r="AGW196"/>
      <c r="AGX196"/>
      <c r="AGY196"/>
      <c r="AGZ196"/>
      <c r="AHA196"/>
      <c r="AHB196"/>
      <c r="AHC196"/>
      <c r="AHD196"/>
      <c r="AHE196"/>
      <c r="AHF196"/>
      <c r="AHG196"/>
      <c r="AHH196"/>
      <c r="AHI196"/>
      <c r="AHJ196"/>
      <c r="AHK196"/>
      <c r="AHL196"/>
      <c r="AHM196"/>
      <c r="AHN196"/>
      <c r="AHO196"/>
      <c r="AHP196"/>
      <c r="AHQ196"/>
      <c r="AHR196"/>
      <c r="AHS196"/>
      <c r="AHT196"/>
      <c r="AHU196"/>
      <c r="AHV196"/>
      <c r="AHW196"/>
      <c r="AHX196"/>
      <c r="AHY196"/>
      <c r="AHZ196"/>
      <c r="AIA196"/>
      <c r="AIB196"/>
      <c r="AIC196"/>
      <c r="AID196"/>
      <c r="AIE196"/>
      <c r="AIF196"/>
      <c r="AIG196"/>
      <c r="AIH196"/>
      <c r="AII196"/>
      <c r="AIJ196"/>
      <c r="AIK196"/>
      <c r="AIL196"/>
      <c r="AIM196"/>
      <c r="AIN196"/>
      <c r="AIO196"/>
      <c r="AIP196"/>
      <c r="AIQ196"/>
      <c r="AIR196"/>
      <c r="AIS196"/>
      <c r="AIT196"/>
      <c r="AIU196"/>
      <c r="AIV196"/>
      <c r="AIW196"/>
      <c r="AIX196"/>
      <c r="AIY196"/>
      <c r="AIZ196"/>
      <c r="AJA196"/>
      <c r="AJB196"/>
      <c r="AJC196"/>
      <c r="AJD196"/>
      <c r="AJE196"/>
      <c r="AJF196"/>
      <c r="AJG196"/>
      <c r="AJH196"/>
      <c r="AJI196"/>
      <c r="AJJ196"/>
      <c r="AJK196"/>
      <c r="AJL196"/>
      <c r="AJM196"/>
      <c r="AJN196"/>
      <c r="AJO196"/>
      <c r="AJP196"/>
      <c r="AJQ196"/>
      <c r="AJR196"/>
      <c r="AJS196"/>
      <c r="AJT196"/>
      <c r="AJU196"/>
      <c r="AJV196"/>
      <c r="AJW196"/>
      <c r="AJX196"/>
      <c r="AJY196"/>
      <c r="AJZ196"/>
      <c r="AKA196"/>
      <c r="AKB196"/>
      <c r="AKC196"/>
      <c r="AKD196"/>
      <c r="AKE196"/>
      <c r="AKF196"/>
      <c r="AKG196"/>
      <c r="AKH196"/>
      <c r="AKI196"/>
      <c r="AKJ196"/>
      <c r="AKK196"/>
      <c r="AKL196"/>
      <c r="AKM196"/>
      <c r="AKN196"/>
      <c r="AKO196"/>
      <c r="AKP196"/>
      <c r="AKQ196"/>
      <c r="AKR196"/>
      <c r="AKS196"/>
      <c r="AKT196"/>
      <c r="AKU196"/>
      <c r="AKV196"/>
      <c r="AKW196"/>
      <c r="AKX196"/>
      <c r="AKY196"/>
      <c r="AKZ196"/>
      <c r="ALA196"/>
      <c r="ALB196"/>
      <c r="ALC196"/>
      <c r="ALD196"/>
      <c r="ALE196"/>
    </row>
    <row r="197" spans="2:993" ht="12.75" customHeight="1" x14ac:dyDescent="0.25">
      <c r="B197" s="213" t="str">
        <f>IFERROR(VLOOKUP(52,'Ficha 2. DATOS ACTUACIONES RHB'!$B$64:$AM$143,3,0),"")</f>
        <v/>
      </c>
      <c r="C197" s="778" t="str">
        <f>IFERROR(VLOOKUP(B197,'Ficha 2. DATOS ACTUACIONES RHB'!$D$64:$AR$143,2,0),"")</f>
        <v/>
      </c>
      <c r="D197" s="778"/>
      <c r="E197" s="778"/>
      <c r="F197" s="778"/>
      <c r="G197" s="778"/>
      <c r="H197" s="778"/>
      <c r="I197" s="755" t="str">
        <f>IFERROR(VLOOKUP(B197,'Ficha 2. DATOS ACTUACIONES RHB'!$D$64:$AR$143,27,0),"")</f>
        <v/>
      </c>
      <c r="J197" s="755"/>
      <c r="K197" s="756" t="str">
        <f>IFERROR(VLOOKUP(B197,'Ficha 2. DATOS ACTUACIONES RHB'!$D$64:$AR$143,19,0),"")</f>
        <v/>
      </c>
      <c r="L197" s="756"/>
      <c r="M197" s="756"/>
      <c r="N197" s="774" t="str">
        <f>IFERROR((VLOOKUP(B197,'Ficha 2. DATOS ACTUACIONES RHB'!$D$64:$AR$143,38,0)),"")</f>
        <v/>
      </c>
      <c r="O197" s="755"/>
      <c r="P197" s="755"/>
      <c r="Q197" s="755"/>
      <c r="R197" s="755" t="str">
        <f>IFERROR(VLOOKUP(B197,'Ficha 2. DATOS ACTUACIONES RHB'!$D$64:$AR$143,17,0),"")</f>
        <v/>
      </c>
      <c r="S197" s="755"/>
      <c r="T197" s="774" t="str">
        <f t="shared" si="57"/>
        <v/>
      </c>
      <c r="U197" s="755"/>
      <c r="V197" s="755"/>
      <c r="W197" s="755"/>
      <c r="X197" s="774" t="str">
        <f t="shared" si="58"/>
        <v/>
      </c>
      <c r="Y197" s="755"/>
      <c r="Z197" s="755"/>
      <c r="AA197" s="755"/>
      <c r="AB197" s="775" t="str">
        <f t="shared" si="59"/>
        <v/>
      </c>
      <c r="AC197" s="506"/>
      <c r="AD197" s="506"/>
      <c r="AE197" s="506"/>
      <c r="AF197" s="506"/>
      <c r="AG197" s="964">
        <f t="shared" si="62"/>
        <v>0</v>
      </c>
      <c r="AH197" s="965"/>
      <c r="AI197" s="965"/>
      <c r="AJ197" s="965"/>
      <c r="AK197" s="966"/>
      <c r="AL197" s="70"/>
      <c r="AM197" s="70"/>
      <c r="AN197" s="70"/>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c r="AIV197"/>
      <c r="AIW197"/>
      <c r="AIX197"/>
      <c r="AIY197"/>
      <c r="AIZ197"/>
      <c r="AJA197"/>
      <c r="AJB197"/>
      <c r="AJC197"/>
      <c r="AJD197"/>
      <c r="AJE197"/>
      <c r="AJF197"/>
      <c r="AJG197"/>
      <c r="AJH197"/>
      <c r="AJI197"/>
      <c r="AJJ197"/>
      <c r="AJK197"/>
      <c r="AJL197"/>
      <c r="AJM197"/>
      <c r="AJN197"/>
      <c r="AJO197"/>
      <c r="AJP197"/>
      <c r="AJQ197"/>
      <c r="AJR197"/>
      <c r="AJS197"/>
      <c r="AJT197"/>
      <c r="AJU197"/>
      <c r="AJV197"/>
      <c r="AJW197"/>
      <c r="AJX197"/>
      <c r="AJY197"/>
      <c r="AJZ197"/>
      <c r="AKA197"/>
      <c r="AKB197"/>
      <c r="AKC197"/>
      <c r="AKD197"/>
      <c r="AKE197"/>
      <c r="AKF197"/>
      <c r="AKG197"/>
      <c r="AKH197"/>
      <c r="AKI197"/>
      <c r="AKJ197"/>
      <c r="AKK197"/>
      <c r="AKL197"/>
      <c r="AKM197"/>
      <c r="AKN197"/>
      <c r="AKO197"/>
      <c r="AKP197"/>
      <c r="AKQ197"/>
      <c r="AKR197"/>
      <c r="AKS197"/>
      <c r="AKT197"/>
      <c r="AKU197"/>
      <c r="AKV197"/>
      <c r="AKW197"/>
      <c r="AKX197"/>
      <c r="AKY197"/>
      <c r="AKZ197"/>
      <c r="ALA197"/>
      <c r="ALB197"/>
      <c r="ALC197"/>
      <c r="ALD197"/>
      <c r="ALE197"/>
    </row>
    <row r="198" spans="2:993" ht="12.75" customHeight="1" x14ac:dyDescent="0.25">
      <c r="B198" s="213" t="str">
        <f>IFERROR(VLOOKUP(53,'Ficha 2. DATOS ACTUACIONES RHB'!$B$64:$AM$143,3,0),"")</f>
        <v/>
      </c>
      <c r="C198" s="778" t="str">
        <f>IFERROR(VLOOKUP(B198,'Ficha 2. DATOS ACTUACIONES RHB'!$D$64:$AR$143,2,0),"")</f>
        <v/>
      </c>
      <c r="D198" s="778"/>
      <c r="E198" s="778"/>
      <c r="F198" s="778"/>
      <c r="G198" s="778"/>
      <c r="H198" s="778"/>
      <c r="I198" s="755" t="str">
        <f>IFERROR(VLOOKUP(B198,'Ficha 2. DATOS ACTUACIONES RHB'!$D$64:$AR$143,27,0),"")</f>
        <v/>
      </c>
      <c r="J198" s="755"/>
      <c r="K198" s="756" t="str">
        <f>IFERROR(VLOOKUP(B198,'Ficha 2. DATOS ACTUACIONES RHB'!$D$64:$AR$143,19,0),"")</f>
        <v/>
      </c>
      <c r="L198" s="756"/>
      <c r="M198" s="756"/>
      <c r="N198" s="774" t="str">
        <f>IFERROR((VLOOKUP(B198,'Ficha 2. DATOS ACTUACIONES RHB'!$D$64:$AR$143,38,0)),"")</f>
        <v/>
      </c>
      <c r="O198" s="755"/>
      <c r="P198" s="755"/>
      <c r="Q198" s="755"/>
      <c r="R198" s="755" t="str">
        <f>IFERROR(VLOOKUP(B198,'Ficha 2. DATOS ACTUACIONES RHB'!$D$64:$AR$143,17,0),"")</f>
        <v/>
      </c>
      <c r="S198" s="755"/>
      <c r="T198" s="774" t="str">
        <f t="shared" si="57"/>
        <v/>
      </c>
      <c r="U198" s="755"/>
      <c r="V198" s="755"/>
      <c r="W198" s="755"/>
      <c r="X198" s="774" t="str">
        <f t="shared" si="58"/>
        <v/>
      </c>
      <c r="Y198" s="755"/>
      <c r="Z198" s="755"/>
      <c r="AA198" s="755"/>
      <c r="AB198" s="775" t="str">
        <f t="shared" si="59"/>
        <v/>
      </c>
      <c r="AC198" s="506"/>
      <c r="AD198" s="506"/>
      <c r="AE198" s="506"/>
      <c r="AF198" s="506"/>
      <c r="AG198" s="964">
        <f t="shared" si="62"/>
        <v>0</v>
      </c>
      <c r="AH198" s="965"/>
      <c r="AI198" s="965"/>
      <c r="AJ198" s="965"/>
      <c r="AK198" s="966"/>
      <c r="AL198" s="70"/>
      <c r="AM198" s="70"/>
      <c r="AN198" s="70"/>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c r="AIV198"/>
      <c r="AIW198"/>
      <c r="AIX198"/>
      <c r="AIY198"/>
      <c r="AIZ198"/>
      <c r="AJA198"/>
      <c r="AJB198"/>
      <c r="AJC198"/>
      <c r="AJD198"/>
      <c r="AJE198"/>
      <c r="AJF198"/>
      <c r="AJG198"/>
      <c r="AJH198"/>
      <c r="AJI198"/>
      <c r="AJJ198"/>
      <c r="AJK198"/>
      <c r="AJL198"/>
      <c r="AJM198"/>
      <c r="AJN198"/>
      <c r="AJO198"/>
      <c r="AJP198"/>
      <c r="AJQ198"/>
      <c r="AJR198"/>
      <c r="AJS198"/>
      <c r="AJT198"/>
      <c r="AJU198"/>
      <c r="AJV198"/>
      <c r="AJW198"/>
      <c r="AJX198"/>
      <c r="AJY198"/>
      <c r="AJZ198"/>
      <c r="AKA198"/>
      <c r="AKB198"/>
      <c r="AKC198"/>
      <c r="AKD198"/>
      <c r="AKE198"/>
      <c r="AKF198"/>
      <c r="AKG198"/>
      <c r="AKH198"/>
      <c r="AKI198"/>
      <c r="AKJ198"/>
      <c r="AKK198"/>
      <c r="AKL198"/>
      <c r="AKM198"/>
      <c r="AKN198"/>
      <c r="AKO198"/>
      <c r="AKP198"/>
      <c r="AKQ198"/>
      <c r="AKR198"/>
      <c r="AKS198"/>
      <c r="AKT198"/>
      <c r="AKU198"/>
      <c r="AKV198"/>
      <c r="AKW198"/>
      <c r="AKX198"/>
      <c r="AKY198"/>
      <c r="AKZ198"/>
      <c r="ALA198"/>
      <c r="ALB198"/>
      <c r="ALC198"/>
      <c r="ALD198"/>
      <c r="ALE198"/>
    </row>
    <row r="199" spans="2:993" ht="12.75" customHeight="1" x14ac:dyDescent="0.25">
      <c r="B199" s="213" t="str">
        <f>IFERROR(VLOOKUP(54,'Ficha 2. DATOS ACTUACIONES RHB'!$B$64:$AM$143,3,0),"")</f>
        <v/>
      </c>
      <c r="C199" s="778" t="str">
        <f>IFERROR(VLOOKUP(B199,'Ficha 2. DATOS ACTUACIONES RHB'!$D$64:$AR$143,2,0),"")</f>
        <v/>
      </c>
      <c r="D199" s="778"/>
      <c r="E199" s="778"/>
      <c r="F199" s="778"/>
      <c r="G199" s="778"/>
      <c r="H199" s="778"/>
      <c r="I199" s="755" t="str">
        <f>IFERROR(VLOOKUP(B199,'Ficha 2. DATOS ACTUACIONES RHB'!$D$64:$AR$143,27,0),"")</f>
        <v/>
      </c>
      <c r="J199" s="755"/>
      <c r="K199" s="756" t="str">
        <f>IFERROR(VLOOKUP(B199,'Ficha 2. DATOS ACTUACIONES RHB'!$D$64:$AR$143,19,0),"")</f>
        <v/>
      </c>
      <c r="L199" s="756"/>
      <c r="M199" s="756"/>
      <c r="N199" s="774" t="str">
        <f>IFERROR((VLOOKUP(B199,'Ficha 2. DATOS ACTUACIONES RHB'!$D$64:$AR$143,38,0)),"")</f>
        <v/>
      </c>
      <c r="O199" s="755"/>
      <c r="P199" s="755"/>
      <c r="Q199" s="755"/>
      <c r="R199" s="755" t="str">
        <f>IFERROR(VLOOKUP(B199,'Ficha 2. DATOS ACTUACIONES RHB'!$D$64:$AR$143,17,0),"")</f>
        <v/>
      </c>
      <c r="S199" s="755"/>
      <c r="T199" s="774" t="str">
        <f t="shared" si="57"/>
        <v/>
      </c>
      <c r="U199" s="755"/>
      <c r="V199" s="755"/>
      <c r="W199" s="755"/>
      <c r="X199" s="774" t="str">
        <f t="shared" si="58"/>
        <v/>
      </c>
      <c r="Y199" s="755"/>
      <c r="Z199" s="755"/>
      <c r="AA199" s="755"/>
      <c r="AB199" s="775" t="str">
        <f t="shared" si="59"/>
        <v/>
      </c>
      <c r="AC199" s="506"/>
      <c r="AD199" s="506"/>
      <c r="AE199" s="506"/>
      <c r="AF199" s="506"/>
      <c r="AG199" s="964">
        <f t="shared" si="62"/>
        <v>0</v>
      </c>
      <c r="AH199" s="965"/>
      <c r="AI199" s="965"/>
      <c r="AJ199" s="965"/>
      <c r="AK199" s="966"/>
      <c r="AL199" s="70"/>
      <c r="AM199" s="70"/>
      <c r="AN199" s="70"/>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c r="ADN199"/>
      <c r="ADO199"/>
      <c r="ADP199"/>
      <c r="ADQ199"/>
      <c r="ADR199"/>
      <c r="ADS199"/>
      <c r="ADT199"/>
      <c r="ADU199"/>
      <c r="ADV199"/>
      <c r="ADW199"/>
      <c r="ADX199"/>
      <c r="ADY199"/>
      <c r="ADZ199"/>
      <c r="AEA199"/>
      <c r="AEB199"/>
      <c r="AEC199"/>
      <c r="AED199"/>
      <c r="AEE199"/>
      <c r="AEF199"/>
      <c r="AEG199"/>
      <c r="AEH199"/>
      <c r="AEI199"/>
      <c r="AEJ199"/>
      <c r="AEK199"/>
      <c r="AEL199"/>
      <c r="AEM199"/>
      <c r="AEN199"/>
      <c r="AEO199"/>
      <c r="AEP199"/>
      <c r="AEQ199"/>
      <c r="AER199"/>
      <c r="AES199"/>
      <c r="AET199"/>
      <c r="AEU199"/>
      <c r="AEV199"/>
      <c r="AEW199"/>
      <c r="AEX199"/>
      <c r="AEY199"/>
      <c r="AEZ199"/>
      <c r="AFA199"/>
      <c r="AFB199"/>
      <c r="AFC199"/>
      <c r="AFD199"/>
      <c r="AFE199"/>
      <c r="AFF199"/>
      <c r="AFG199"/>
      <c r="AFH199"/>
      <c r="AFI199"/>
      <c r="AFJ199"/>
      <c r="AFK199"/>
      <c r="AFL199"/>
      <c r="AFM199"/>
      <c r="AFN199"/>
      <c r="AFO199"/>
      <c r="AFP199"/>
      <c r="AFQ199"/>
      <c r="AFR199"/>
      <c r="AFS199"/>
      <c r="AFT199"/>
      <c r="AFU199"/>
      <c r="AFV199"/>
      <c r="AFW199"/>
      <c r="AFX199"/>
      <c r="AFY199"/>
      <c r="AFZ199"/>
      <c r="AGA199"/>
      <c r="AGB199"/>
      <c r="AGC199"/>
      <c r="AGD199"/>
      <c r="AGE199"/>
      <c r="AGF199"/>
      <c r="AGG199"/>
      <c r="AGH199"/>
      <c r="AGI199"/>
      <c r="AGJ199"/>
      <c r="AGK199"/>
      <c r="AGL199"/>
      <c r="AGM199"/>
      <c r="AGN199"/>
      <c r="AGO199"/>
      <c r="AGP199"/>
      <c r="AGQ199"/>
      <c r="AGR199"/>
      <c r="AGS199"/>
      <c r="AGT199"/>
      <c r="AGU199"/>
      <c r="AGV199"/>
      <c r="AGW199"/>
      <c r="AGX199"/>
      <c r="AGY199"/>
      <c r="AGZ199"/>
      <c r="AHA199"/>
      <c r="AHB199"/>
      <c r="AHC199"/>
      <c r="AHD199"/>
      <c r="AHE199"/>
      <c r="AHF199"/>
      <c r="AHG199"/>
      <c r="AHH199"/>
      <c r="AHI199"/>
      <c r="AHJ199"/>
      <c r="AHK199"/>
      <c r="AHL199"/>
      <c r="AHM199"/>
      <c r="AHN199"/>
      <c r="AHO199"/>
      <c r="AHP199"/>
      <c r="AHQ199"/>
      <c r="AHR199"/>
      <c r="AHS199"/>
      <c r="AHT199"/>
      <c r="AHU199"/>
      <c r="AHV199"/>
      <c r="AHW199"/>
      <c r="AHX199"/>
      <c r="AHY199"/>
      <c r="AHZ199"/>
      <c r="AIA199"/>
      <c r="AIB199"/>
      <c r="AIC199"/>
      <c r="AID199"/>
      <c r="AIE199"/>
      <c r="AIF199"/>
      <c r="AIG199"/>
      <c r="AIH199"/>
      <c r="AII199"/>
      <c r="AIJ199"/>
      <c r="AIK199"/>
      <c r="AIL199"/>
      <c r="AIM199"/>
      <c r="AIN199"/>
      <c r="AIO199"/>
      <c r="AIP199"/>
      <c r="AIQ199"/>
      <c r="AIR199"/>
      <c r="AIS199"/>
      <c r="AIT199"/>
      <c r="AIU199"/>
      <c r="AIV199"/>
      <c r="AIW199"/>
      <c r="AIX199"/>
      <c r="AIY199"/>
      <c r="AIZ199"/>
      <c r="AJA199"/>
      <c r="AJB199"/>
      <c r="AJC199"/>
      <c r="AJD199"/>
      <c r="AJE199"/>
      <c r="AJF199"/>
      <c r="AJG199"/>
      <c r="AJH199"/>
      <c r="AJI199"/>
      <c r="AJJ199"/>
      <c r="AJK199"/>
      <c r="AJL199"/>
      <c r="AJM199"/>
      <c r="AJN199"/>
      <c r="AJO199"/>
      <c r="AJP199"/>
      <c r="AJQ199"/>
      <c r="AJR199"/>
      <c r="AJS199"/>
      <c r="AJT199"/>
      <c r="AJU199"/>
      <c r="AJV199"/>
      <c r="AJW199"/>
      <c r="AJX199"/>
      <c r="AJY199"/>
      <c r="AJZ199"/>
      <c r="AKA199"/>
      <c r="AKB199"/>
      <c r="AKC199"/>
      <c r="AKD199"/>
      <c r="AKE199"/>
      <c r="AKF199"/>
      <c r="AKG199"/>
      <c r="AKH199"/>
      <c r="AKI199"/>
      <c r="AKJ199"/>
      <c r="AKK199"/>
      <c r="AKL199"/>
      <c r="AKM199"/>
      <c r="AKN199"/>
      <c r="AKO199"/>
      <c r="AKP199"/>
      <c r="AKQ199"/>
      <c r="AKR199"/>
      <c r="AKS199"/>
      <c r="AKT199"/>
      <c r="AKU199"/>
      <c r="AKV199"/>
      <c r="AKW199"/>
      <c r="AKX199"/>
      <c r="AKY199"/>
      <c r="AKZ199"/>
      <c r="ALA199"/>
      <c r="ALB199"/>
      <c r="ALC199"/>
      <c r="ALD199"/>
      <c r="ALE199"/>
    </row>
    <row r="200" spans="2:993" ht="12.75" customHeight="1" x14ac:dyDescent="0.25">
      <c r="B200" s="213" t="str">
        <f>IFERROR(VLOOKUP(55,'Ficha 2. DATOS ACTUACIONES RHB'!$B$64:$AM$143,3,0),"")</f>
        <v/>
      </c>
      <c r="C200" s="778" t="str">
        <f>IFERROR(VLOOKUP(B200,'Ficha 2. DATOS ACTUACIONES RHB'!$D$64:$AR$143,2,0),"")</f>
        <v/>
      </c>
      <c r="D200" s="778"/>
      <c r="E200" s="778"/>
      <c r="F200" s="778"/>
      <c r="G200" s="778"/>
      <c r="H200" s="778"/>
      <c r="I200" s="755" t="str">
        <f>IFERROR(VLOOKUP(B200,'Ficha 2. DATOS ACTUACIONES RHB'!$D$64:$AR$143,27,0),"")</f>
        <v/>
      </c>
      <c r="J200" s="755"/>
      <c r="K200" s="756" t="str">
        <f>IFERROR(VLOOKUP(B200,'Ficha 2. DATOS ACTUACIONES RHB'!$D$64:$AR$143,19,0),"")</f>
        <v/>
      </c>
      <c r="L200" s="756"/>
      <c r="M200" s="756"/>
      <c r="N200" s="774" t="str">
        <f>IFERROR((VLOOKUP(B200,'Ficha 2. DATOS ACTUACIONES RHB'!$D$64:$AR$143,38,0)),"")</f>
        <v/>
      </c>
      <c r="O200" s="755"/>
      <c r="P200" s="755"/>
      <c r="Q200" s="755"/>
      <c r="R200" s="755" t="str">
        <f>IFERROR(VLOOKUP(B200,'Ficha 2. DATOS ACTUACIONES RHB'!$D$64:$AR$143,17,0),"")</f>
        <v/>
      </c>
      <c r="S200" s="755"/>
      <c r="T200" s="774" t="str">
        <f t="shared" si="57"/>
        <v/>
      </c>
      <c r="U200" s="755"/>
      <c r="V200" s="755"/>
      <c r="W200" s="755"/>
      <c r="X200" s="774" t="str">
        <f t="shared" si="58"/>
        <v/>
      </c>
      <c r="Y200" s="755"/>
      <c r="Z200" s="755"/>
      <c r="AA200" s="755"/>
      <c r="AB200" s="775" t="str">
        <f t="shared" si="59"/>
        <v/>
      </c>
      <c r="AC200" s="506"/>
      <c r="AD200" s="506"/>
      <c r="AE200" s="506"/>
      <c r="AF200" s="506"/>
      <c r="AG200" s="964">
        <f t="shared" si="62"/>
        <v>0</v>
      </c>
      <c r="AH200" s="965"/>
      <c r="AI200" s="965"/>
      <c r="AJ200" s="965"/>
      <c r="AK200" s="966"/>
      <c r="AL200" s="70"/>
      <c r="AM200" s="70"/>
      <c r="AN200" s="7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c r="AEY200"/>
      <c r="AEZ200"/>
      <c r="AFA200"/>
      <c r="AFB200"/>
      <c r="AFC200"/>
      <c r="AFD200"/>
      <c r="AFE200"/>
      <c r="AFF200"/>
      <c r="AFG200"/>
      <c r="AFH200"/>
      <c r="AFI200"/>
      <c r="AFJ200"/>
      <c r="AFK200"/>
      <c r="AFL200"/>
      <c r="AFM200"/>
      <c r="AFN200"/>
      <c r="AFO200"/>
      <c r="AFP200"/>
      <c r="AFQ200"/>
      <c r="AFR200"/>
      <c r="AFS200"/>
      <c r="AFT200"/>
      <c r="AFU200"/>
      <c r="AFV200"/>
      <c r="AFW200"/>
      <c r="AFX200"/>
      <c r="AFY200"/>
      <c r="AFZ200"/>
      <c r="AGA200"/>
      <c r="AGB200"/>
      <c r="AGC200"/>
      <c r="AGD200"/>
      <c r="AGE200"/>
      <c r="AGF200"/>
      <c r="AGG200"/>
      <c r="AGH200"/>
      <c r="AGI200"/>
      <c r="AGJ200"/>
      <c r="AGK200"/>
      <c r="AGL200"/>
      <c r="AGM200"/>
      <c r="AGN200"/>
      <c r="AGO200"/>
      <c r="AGP200"/>
      <c r="AGQ200"/>
      <c r="AGR200"/>
      <c r="AGS200"/>
      <c r="AGT200"/>
      <c r="AGU200"/>
      <c r="AGV200"/>
      <c r="AGW200"/>
      <c r="AGX200"/>
      <c r="AGY200"/>
      <c r="AGZ200"/>
      <c r="AHA200"/>
      <c r="AHB200"/>
      <c r="AHC200"/>
      <c r="AHD200"/>
      <c r="AHE200"/>
      <c r="AHF200"/>
      <c r="AHG200"/>
      <c r="AHH200"/>
      <c r="AHI200"/>
      <c r="AHJ200"/>
      <c r="AHK200"/>
      <c r="AHL200"/>
      <c r="AHM200"/>
      <c r="AHN200"/>
      <c r="AHO200"/>
      <c r="AHP200"/>
      <c r="AHQ200"/>
      <c r="AHR200"/>
      <c r="AHS200"/>
      <c r="AHT200"/>
      <c r="AHU200"/>
      <c r="AHV200"/>
      <c r="AHW200"/>
      <c r="AHX200"/>
      <c r="AHY200"/>
      <c r="AHZ200"/>
      <c r="AIA200"/>
      <c r="AIB200"/>
      <c r="AIC200"/>
      <c r="AID200"/>
      <c r="AIE200"/>
      <c r="AIF200"/>
      <c r="AIG200"/>
      <c r="AIH200"/>
      <c r="AII200"/>
      <c r="AIJ200"/>
      <c r="AIK200"/>
      <c r="AIL200"/>
      <c r="AIM200"/>
      <c r="AIN200"/>
      <c r="AIO200"/>
      <c r="AIP200"/>
      <c r="AIQ200"/>
      <c r="AIR200"/>
      <c r="AIS200"/>
      <c r="AIT200"/>
      <c r="AIU200"/>
      <c r="AIV200"/>
      <c r="AIW200"/>
      <c r="AIX200"/>
      <c r="AIY200"/>
      <c r="AIZ200"/>
      <c r="AJA200"/>
      <c r="AJB200"/>
      <c r="AJC200"/>
      <c r="AJD200"/>
      <c r="AJE200"/>
      <c r="AJF200"/>
      <c r="AJG200"/>
      <c r="AJH200"/>
      <c r="AJI200"/>
      <c r="AJJ200"/>
      <c r="AJK200"/>
      <c r="AJL200"/>
      <c r="AJM200"/>
      <c r="AJN200"/>
      <c r="AJO200"/>
      <c r="AJP200"/>
      <c r="AJQ200"/>
      <c r="AJR200"/>
      <c r="AJS200"/>
      <c r="AJT200"/>
      <c r="AJU200"/>
      <c r="AJV200"/>
      <c r="AJW200"/>
      <c r="AJX200"/>
      <c r="AJY200"/>
      <c r="AJZ200"/>
      <c r="AKA200"/>
      <c r="AKB200"/>
      <c r="AKC200"/>
      <c r="AKD200"/>
      <c r="AKE200"/>
      <c r="AKF200"/>
      <c r="AKG200"/>
      <c r="AKH200"/>
      <c r="AKI200"/>
      <c r="AKJ200"/>
      <c r="AKK200"/>
      <c r="AKL200"/>
      <c r="AKM200"/>
      <c r="AKN200"/>
      <c r="AKO200"/>
      <c r="AKP200"/>
      <c r="AKQ200"/>
      <c r="AKR200"/>
      <c r="AKS200"/>
      <c r="AKT200"/>
      <c r="AKU200"/>
      <c r="AKV200"/>
      <c r="AKW200"/>
      <c r="AKX200"/>
      <c r="AKY200"/>
      <c r="AKZ200"/>
      <c r="ALA200"/>
      <c r="ALB200"/>
      <c r="ALC200"/>
      <c r="ALD200"/>
      <c r="ALE200"/>
    </row>
    <row r="201" spans="2:993" ht="12.75" customHeight="1" x14ac:dyDescent="0.25">
      <c r="B201" s="213" t="str">
        <f>IFERROR(VLOOKUP(56,'Ficha 2. DATOS ACTUACIONES RHB'!$B$64:$AM$143,3,0),"")</f>
        <v/>
      </c>
      <c r="C201" s="778" t="str">
        <f>IFERROR(VLOOKUP(B201,'Ficha 2. DATOS ACTUACIONES RHB'!$D$64:$AR$143,2,0),"")</f>
        <v/>
      </c>
      <c r="D201" s="778"/>
      <c r="E201" s="778"/>
      <c r="F201" s="778"/>
      <c r="G201" s="778"/>
      <c r="H201" s="778"/>
      <c r="I201" s="755" t="str">
        <f>IFERROR(VLOOKUP(B201,'Ficha 2. DATOS ACTUACIONES RHB'!$D$64:$AR$143,27,0),"")</f>
        <v/>
      </c>
      <c r="J201" s="755"/>
      <c r="K201" s="756" t="str">
        <f>IFERROR(VLOOKUP(B201,'Ficha 2. DATOS ACTUACIONES RHB'!$D$64:$AR$143,19,0),"")</f>
        <v/>
      </c>
      <c r="L201" s="756"/>
      <c r="M201" s="756"/>
      <c r="N201" s="774" t="str">
        <f>IFERROR((VLOOKUP(B201,'Ficha 2. DATOS ACTUACIONES RHB'!$D$64:$AR$143,38,0)),"")</f>
        <v/>
      </c>
      <c r="O201" s="755"/>
      <c r="P201" s="755"/>
      <c r="Q201" s="755"/>
      <c r="R201" s="755" t="str">
        <f>IFERROR(VLOOKUP(B201,'Ficha 2. DATOS ACTUACIONES RHB'!$D$64:$AR$143,17,0),"")</f>
        <v/>
      </c>
      <c r="S201" s="755"/>
      <c r="T201" s="774" t="str">
        <f t="shared" si="57"/>
        <v/>
      </c>
      <c r="U201" s="755"/>
      <c r="V201" s="755"/>
      <c r="W201" s="755"/>
      <c r="X201" s="774" t="str">
        <f t="shared" si="58"/>
        <v/>
      </c>
      <c r="Y201" s="755"/>
      <c r="Z201" s="755"/>
      <c r="AA201" s="755"/>
      <c r="AB201" s="775" t="str">
        <f t="shared" si="59"/>
        <v/>
      </c>
      <c r="AC201" s="506"/>
      <c r="AD201" s="506"/>
      <c r="AE201" s="506"/>
      <c r="AF201" s="506"/>
      <c r="AG201" s="964">
        <f t="shared" si="62"/>
        <v>0</v>
      </c>
      <c r="AH201" s="965"/>
      <c r="AI201" s="965"/>
      <c r="AJ201" s="965"/>
      <c r="AK201" s="966"/>
      <c r="AL201" s="70"/>
      <c r="AM201" s="70"/>
      <c r="AN201" s="70"/>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c r="AET201"/>
      <c r="AEU201"/>
      <c r="AEV201"/>
      <c r="AEW201"/>
      <c r="AEX201"/>
      <c r="AEY201"/>
      <c r="AEZ201"/>
      <c r="AFA201"/>
      <c r="AFB201"/>
      <c r="AFC201"/>
      <c r="AFD201"/>
      <c r="AFE201"/>
      <c r="AFF201"/>
      <c r="AFG201"/>
      <c r="AFH201"/>
      <c r="AFI201"/>
      <c r="AFJ201"/>
      <c r="AFK201"/>
      <c r="AFL201"/>
      <c r="AFM201"/>
      <c r="AFN201"/>
      <c r="AFO201"/>
      <c r="AFP201"/>
      <c r="AFQ201"/>
      <c r="AFR201"/>
      <c r="AFS201"/>
      <c r="AFT201"/>
      <c r="AFU201"/>
      <c r="AFV201"/>
      <c r="AFW201"/>
      <c r="AFX201"/>
      <c r="AFY201"/>
      <c r="AFZ201"/>
      <c r="AGA201"/>
      <c r="AGB201"/>
      <c r="AGC201"/>
      <c r="AGD201"/>
      <c r="AGE201"/>
      <c r="AGF201"/>
      <c r="AGG201"/>
      <c r="AGH201"/>
      <c r="AGI201"/>
      <c r="AGJ201"/>
      <c r="AGK201"/>
      <c r="AGL201"/>
      <c r="AGM201"/>
      <c r="AGN201"/>
      <c r="AGO201"/>
      <c r="AGP201"/>
      <c r="AGQ201"/>
      <c r="AGR201"/>
      <c r="AGS201"/>
      <c r="AGT201"/>
      <c r="AGU201"/>
      <c r="AGV201"/>
      <c r="AGW201"/>
      <c r="AGX201"/>
      <c r="AGY201"/>
      <c r="AGZ201"/>
      <c r="AHA201"/>
      <c r="AHB201"/>
      <c r="AHC201"/>
      <c r="AHD201"/>
      <c r="AHE201"/>
      <c r="AHF201"/>
      <c r="AHG201"/>
      <c r="AHH201"/>
      <c r="AHI201"/>
      <c r="AHJ201"/>
      <c r="AHK201"/>
      <c r="AHL201"/>
      <c r="AHM201"/>
      <c r="AHN201"/>
      <c r="AHO201"/>
      <c r="AHP201"/>
      <c r="AHQ201"/>
      <c r="AHR201"/>
      <c r="AHS201"/>
      <c r="AHT201"/>
      <c r="AHU201"/>
      <c r="AHV201"/>
      <c r="AHW201"/>
      <c r="AHX201"/>
      <c r="AHY201"/>
      <c r="AHZ201"/>
      <c r="AIA201"/>
      <c r="AIB201"/>
      <c r="AIC201"/>
      <c r="AID201"/>
      <c r="AIE201"/>
      <c r="AIF201"/>
      <c r="AIG201"/>
      <c r="AIH201"/>
      <c r="AII201"/>
      <c r="AIJ201"/>
      <c r="AIK201"/>
      <c r="AIL201"/>
      <c r="AIM201"/>
      <c r="AIN201"/>
      <c r="AIO201"/>
      <c r="AIP201"/>
      <c r="AIQ201"/>
      <c r="AIR201"/>
      <c r="AIS201"/>
      <c r="AIT201"/>
      <c r="AIU201"/>
      <c r="AIV201"/>
      <c r="AIW201"/>
      <c r="AIX201"/>
      <c r="AIY201"/>
      <c r="AIZ201"/>
      <c r="AJA201"/>
      <c r="AJB201"/>
      <c r="AJC201"/>
      <c r="AJD201"/>
      <c r="AJE201"/>
      <c r="AJF201"/>
      <c r="AJG201"/>
      <c r="AJH201"/>
      <c r="AJI201"/>
      <c r="AJJ201"/>
      <c r="AJK201"/>
      <c r="AJL201"/>
      <c r="AJM201"/>
      <c r="AJN201"/>
      <c r="AJO201"/>
      <c r="AJP201"/>
      <c r="AJQ201"/>
      <c r="AJR201"/>
      <c r="AJS201"/>
      <c r="AJT201"/>
      <c r="AJU201"/>
      <c r="AJV201"/>
      <c r="AJW201"/>
      <c r="AJX201"/>
      <c r="AJY201"/>
      <c r="AJZ201"/>
      <c r="AKA201"/>
      <c r="AKB201"/>
      <c r="AKC201"/>
      <c r="AKD201"/>
      <c r="AKE201"/>
      <c r="AKF201"/>
      <c r="AKG201"/>
      <c r="AKH201"/>
      <c r="AKI201"/>
      <c r="AKJ201"/>
      <c r="AKK201"/>
      <c r="AKL201"/>
      <c r="AKM201"/>
      <c r="AKN201"/>
      <c r="AKO201"/>
      <c r="AKP201"/>
      <c r="AKQ201"/>
      <c r="AKR201"/>
      <c r="AKS201"/>
      <c r="AKT201"/>
      <c r="AKU201"/>
      <c r="AKV201"/>
      <c r="AKW201"/>
      <c r="AKX201"/>
      <c r="AKY201"/>
      <c r="AKZ201"/>
      <c r="ALA201"/>
      <c r="ALB201"/>
      <c r="ALC201"/>
      <c r="ALD201"/>
      <c r="ALE201"/>
    </row>
    <row r="202" spans="2:993" ht="12.75" customHeight="1" x14ac:dyDescent="0.25">
      <c r="B202" s="213" t="str">
        <f>IFERROR(VLOOKUP(57,'Ficha 2. DATOS ACTUACIONES RHB'!$B$64:$AM$143,3,0),"")</f>
        <v/>
      </c>
      <c r="C202" s="778" t="str">
        <f>IFERROR(VLOOKUP(B202,'Ficha 2. DATOS ACTUACIONES RHB'!$D$64:$AR$143,2,0),"")</f>
        <v/>
      </c>
      <c r="D202" s="778"/>
      <c r="E202" s="778"/>
      <c r="F202" s="778"/>
      <c r="G202" s="778"/>
      <c r="H202" s="778"/>
      <c r="I202" s="755" t="str">
        <f>IFERROR(VLOOKUP(B202,'Ficha 2. DATOS ACTUACIONES RHB'!$D$64:$AR$143,27,0),"")</f>
        <v/>
      </c>
      <c r="J202" s="755"/>
      <c r="K202" s="756" t="str">
        <f>IFERROR(VLOOKUP(B202,'Ficha 2. DATOS ACTUACIONES RHB'!$D$64:$AR$143,19,0),"")</f>
        <v/>
      </c>
      <c r="L202" s="756"/>
      <c r="M202" s="756"/>
      <c r="N202" s="774" t="str">
        <f>IFERROR((VLOOKUP(B202,'Ficha 2. DATOS ACTUACIONES RHB'!$D$64:$AR$143,38,0)),"")</f>
        <v/>
      </c>
      <c r="O202" s="755"/>
      <c r="P202" s="755"/>
      <c r="Q202" s="755"/>
      <c r="R202" s="755" t="str">
        <f>IFERROR(VLOOKUP(B202,'Ficha 2. DATOS ACTUACIONES RHB'!$D$64:$AR$143,17,0),"")</f>
        <v/>
      </c>
      <c r="S202" s="755"/>
      <c r="T202" s="774" t="str">
        <f t="shared" si="57"/>
        <v/>
      </c>
      <c r="U202" s="755"/>
      <c r="V202" s="755"/>
      <c r="W202" s="755"/>
      <c r="X202" s="774" t="str">
        <f t="shared" si="58"/>
        <v/>
      </c>
      <c r="Y202" s="755"/>
      <c r="Z202" s="755"/>
      <c r="AA202" s="755"/>
      <c r="AB202" s="775" t="str">
        <f t="shared" si="59"/>
        <v/>
      </c>
      <c r="AC202" s="506"/>
      <c r="AD202" s="506"/>
      <c r="AE202" s="506"/>
      <c r="AF202" s="506"/>
      <c r="AG202" s="964">
        <f t="shared" si="62"/>
        <v>0</v>
      </c>
      <c r="AH202" s="965"/>
      <c r="AI202" s="965"/>
      <c r="AJ202" s="965"/>
      <c r="AK202" s="966"/>
      <c r="AL202" s="70"/>
      <c r="AM202" s="70"/>
      <c r="AN202" s="70"/>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c r="ADN202"/>
      <c r="ADO202"/>
      <c r="ADP202"/>
      <c r="ADQ202"/>
      <c r="ADR202"/>
      <c r="ADS202"/>
      <c r="ADT202"/>
      <c r="ADU202"/>
      <c r="ADV202"/>
      <c r="ADW202"/>
      <c r="ADX202"/>
      <c r="ADY202"/>
      <c r="ADZ202"/>
      <c r="AEA202"/>
      <c r="AEB202"/>
      <c r="AEC202"/>
      <c r="AED202"/>
      <c r="AEE202"/>
      <c r="AEF202"/>
      <c r="AEG202"/>
      <c r="AEH202"/>
      <c r="AEI202"/>
      <c r="AEJ202"/>
      <c r="AEK202"/>
      <c r="AEL202"/>
      <c r="AEM202"/>
      <c r="AEN202"/>
      <c r="AEO202"/>
      <c r="AEP202"/>
      <c r="AEQ202"/>
      <c r="AER202"/>
      <c r="AES202"/>
      <c r="AET202"/>
      <c r="AEU202"/>
      <c r="AEV202"/>
      <c r="AEW202"/>
      <c r="AEX202"/>
      <c r="AEY202"/>
      <c r="AEZ202"/>
      <c r="AFA202"/>
      <c r="AFB202"/>
      <c r="AFC202"/>
      <c r="AFD202"/>
      <c r="AFE202"/>
      <c r="AFF202"/>
      <c r="AFG202"/>
      <c r="AFH202"/>
      <c r="AFI202"/>
      <c r="AFJ202"/>
      <c r="AFK202"/>
      <c r="AFL202"/>
      <c r="AFM202"/>
      <c r="AFN202"/>
      <c r="AFO202"/>
      <c r="AFP202"/>
      <c r="AFQ202"/>
      <c r="AFR202"/>
      <c r="AFS202"/>
      <c r="AFT202"/>
      <c r="AFU202"/>
      <c r="AFV202"/>
      <c r="AFW202"/>
      <c r="AFX202"/>
      <c r="AFY202"/>
      <c r="AFZ202"/>
      <c r="AGA202"/>
      <c r="AGB202"/>
      <c r="AGC202"/>
      <c r="AGD202"/>
      <c r="AGE202"/>
      <c r="AGF202"/>
      <c r="AGG202"/>
      <c r="AGH202"/>
      <c r="AGI202"/>
      <c r="AGJ202"/>
      <c r="AGK202"/>
      <c r="AGL202"/>
      <c r="AGM202"/>
      <c r="AGN202"/>
      <c r="AGO202"/>
      <c r="AGP202"/>
      <c r="AGQ202"/>
      <c r="AGR202"/>
      <c r="AGS202"/>
      <c r="AGT202"/>
      <c r="AGU202"/>
      <c r="AGV202"/>
      <c r="AGW202"/>
      <c r="AGX202"/>
      <c r="AGY202"/>
      <c r="AGZ202"/>
      <c r="AHA202"/>
      <c r="AHB202"/>
      <c r="AHC202"/>
      <c r="AHD202"/>
      <c r="AHE202"/>
      <c r="AHF202"/>
      <c r="AHG202"/>
      <c r="AHH202"/>
      <c r="AHI202"/>
      <c r="AHJ202"/>
      <c r="AHK202"/>
      <c r="AHL202"/>
      <c r="AHM202"/>
      <c r="AHN202"/>
      <c r="AHO202"/>
      <c r="AHP202"/>
      <c r="AHQ202"/>
      <c r="AHR202"/>
      <c r="AHS202"/>
      <c r="AHT202"/>
      <c r="AHU202"/>
      <c r="AHV202"/>
      <c r="AHW202"/>
      <c r="AHX202"/>
      <c r="AHY202"/>
      <c r="AHZ202"/>
      <c r="AIA202"/>
      <c r="AIB202"/>
      <c r="AIC202"/>
      <c r="AID202"/>
      <c r="AIE202"/>
      <c r="AIF202"/>
      <c r="AIG202"/>
      <c r="AIH202"/>
      <c r="AII202"/>
      <c r="AIJ202"/>
      <c r="AIK202"/>
      <c r="AIL202"/>
      <c r="AIM202"/>
      <c r="AIN202"/>
      <c r="AIO202"/>
      <c r="AIP202"/>
      <c r="AIQ202"/>
      <c r="AIR202"/>
      <c r="AIS202"/>
      <c r="AIT202"/>
      <c r="AIU202"/>
      <c r="AIV202"/>
      <c r="AIW202"/>
      <c r="AIX202"/>
      <c r="AIY202"/>
      <c r="AIZ202"/>
      <c r="AJA202"/>
      <c r="AJB202"/>
      <c r="AJC202"/>
      <c r="AJD202"/>
      <c r="AJE202"/>
      <c r="AJF202"/>
      <c r="AJG202"/>
      <c r="AJH202"/>
      <c r="AJI202"/>
      <c r="AJJ202"/>
      <c r="AJK202"/>
      <c r="AJL202"/>
      <c r="AJM202"/>
      <c r="AJN202"/>
      <c r="AJO202"/>
      <c r="AJP202"/>
      <c r="AJQ202"/>
      <c r="AJR202"/>
      <c r="AJS202"/>
      <c r="AJT202"/>
      <c r="AJU202"/>
      <c r="AJV202"/>
      <c r="AJW202"/>
      <c r="AJX202"/>
      <c r="AJY202"/>
      <c r="AJZ202"/>
      <c r="AKA202"/>
      <c r="AKB202"/>
      <c r="AKC202"/>
      <c r="AKD202"/>
      <c r="AKE202"/>
      <c r="AKF202"/>
      <c r="AKG202"/>
      <c r="AKH202"/>
      <c r="AKI202"/>
      <c r="AKJ202"/>
      <c r="AKK202"/>
      <c r="AKL202"/>
      <c r="AKM202"/>
      <c r="AKN202"/>
      <c r="AKO202"/>
      <c r="AKP202"/>
      <c r="AKQ202"/>
      <c r="AKR202"/>
      <c r="AKS202"/>
      <c r="AKT202"/>
      <c r="AKU202"/>
      <c r="AKV202"/>
      <c r="AKW202"/>
      <c r="AKX202"/>
      <c r="AKY202"/>
      <c r="AKZ202"/>
      <c r="ALA202"/>
      <c r="ALB202"/>
      <c r="ALC202"/>
      <c r="ALD202"/>
      <c r="ALE202"/>
    </row>
    <row r="203" spans="2:993" ht="12.75" customHeight="1" x14ac:dyDescent="0.25">
      <c r="B203" s="213" t="str">
        <f>IFERROR(VLOOKUP(58,'Ficha 2. DATOS ACTUACIONES RHB'!$B$64:$AM$143,3,0),"")</f>
        <v/>
      </c>
      <c r="C203" s="778" t="str">
        <f>IFERROR(VLOOKUP(B203,'Ficha 2. DATOS ACTUACIONES RHB'!$D$64:$AR$143,2,0),"")</f>
        <v/>
      </c>
      <c r="D203" s="778"/>
      <c r="E203" s="778"/>
      <c r="F203" s="778"/>
      <c r="G203" s="778"/>
      <c r="H203" s="778"/>
      <c r="I203" s="755" t="str">
        <f>IFERROR(VLOOKUP(B203,'Ficha 2. DATOS ACTUACIONES RHB'!$D$64:$AR$143,27,0),"")</f>
        <v/>
      </c>
      <c r="J203" s="755"/>
      <c r="K203" s="756" t="str">
        <f>IFERROR(VLOOKUP(B203,'Ficha 2. DATOS ACTUACIONES RHB'!$D$64:$AR$143,19,0),"")</f>
        <v/>
      </c>
      <c r="L203" s="756"/>
      <c r="M203" s="756"/>
      <c r="N203" s="774" t="str">
        <f>IFERROR((VLOOKUP(B203,'Ficha 2. DATOS ACTUACIONES RHB'!$D$64:$AR$143,38,0)),"")</f>
        <v/>
      </c>
      <c r="O203" s="755"/>
      <c r="P203" s="755"/>
      <c r="Q203" s="755"/>
      <c r="R203" s="755" t="str">
        <f>IFERROR(VLOOKUP(B203,'Ficha 2. DATOS ACTUACIONES RHB'!$D$64:$AR$143,17,0),"")</f>
        <v/>
      </c>
      <c r="S203" s="755"/>
      <c r="T203" s="774" t="str">
        <f t="shared" si="57"/>
        <v/>
      </c>
      <c r="U203" s="755"/>
      <c r="V203" s="755"/>
      <c r="W203" s="755"/>
      <c r="X203" s="774" t="str">
        <f t="shared" si="58"/>
        <v/>
      </c>
      <c r="Y203" s="755"/>
      <c r="Z203" s="755"/>
      <c r="AA203" s="755"/>
      <c r="AB203" s="775" t="str">
        <f t="shared" si="59"/>
        <v/>
      </c>
      <c r="AC203" s="506"/>
      <c r="AD203" s="506"/>
      <c r="AE203" s="506"/>
      <c r="AF203" s="506"/>
      <c r="AG203" s="964">
        <f t="shared" si="62"/>
        <v>0</v>
      </c>
      <c r="AH203" s="965"/>
      <c r="AI203" s="965"/>
      <c r="AJ203" s="965"/>
      <c r="AK203" s="966"/>
      <c r="AL203" s="70"/>
      <c r="AM203" s="70"/>
      <c r="AN203" s="70"/>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c r="AEW203"/>
      <c r="AEX203"/>
      <c r="AEY203"/>
      <c r="AEZ203"/>
      <c r="AFA203"/>
      <c r="AFB203"/>
      <c r="AFC203"/>
      <c r="AFD203"/>
      <c r="AFE203"/>
      <c r="AFF203"/>
      <c r="AFG203"/>
      <c r="AFH203"/>
      <c r="AFI203"/>
      <c r="AFJ203"/>
      <c r="AFK203"/>
      <c r="AFL203"/>
      <c r="AFM203"/>
      <c r="AFN203"/>
      <c r="AFO203"/>
      <c r="AFP203"/>
      <c r="AFQ203"/>
      <c r="AFR203"/>
      <c r="AFS203"/>
      <c r="AFT203"/>
      <c r="AFU203"/>
      <c r="AFV203"/>
      <c r="AFW203"/>
      <c r="AFX203"/>
      <c r="AFY203"/>
      <c r="AFZ203"/>
      <c r="AGA203"/>
      <c r="AGB203"/>
      <c r="AGC203"/>
      <c r="AGD203"/>
      <c r="AGE203"/>
      <c r="AGF203"/>
      <c r="AGG203"/>
      <c r="AGH203"/>
      <c r="AGI203"/>
      <c r="AGJ203"/>
      <c r="AGK203"/>
      <c r="AGL203"/>
      <c r="AGM203"/>
      <c r="AGN203"/>
      <c r="AGO203"/>
      <c r="AGP203"/>
      <c r="AGQ203"/>
      <c r="AGR203"/>
      <c r="AGS203"/>
      <c r="AGT203"/>
      <c r="AGU203"/>
      <c r="AGV203"/>
      <c r="AGW203"/>
      <c r="AGX203"/>
      <c r="AGY203"/>
      <c r="AGZ203"/>
      <c r="AHA203"/>
      <c r="AHB203"/>
      <c r="AHC203"/>
      <c r="AHD203"/>
      <c r="AHE203"/>
      <c r="AHF203"/>
      <c r="AHG203"/>
      <c r="AHH203"/>
      <c r="AHI203"/>
      <c r="AHJ203"/>
      <c r="AHK203"/>
      <c r="AHL203"/>
      <c r="AHM203"/>
      <c r="AHN203"/>
      <c r="AHO203"/>
      <c r="AHP203"/>
      <c r="AHQ203"/>
      <c r="AHR203"/>
      <c r="AHS203"/>
      <c r="AHT203"/>
      <c r="AHU203"/>
      <c r="AHV203"/>
      <c r="AHW203"/>
      <c r="AHX203"/>
      <c r="AHY203"/>
      <c r="AHZ203"/>
      <c r="AIA203"/>
      <c r="AIB203"/>
      <c r="AIC203"/>
      <c r="AID203"/>
      <c r="AIE203"/>
      <c r="AIF203"/>
      <c r="AIG203"/>
      <c r="AIH203"/>
      <c r="AII203"/>
      <c r="AIJ203"/>
      <c r="AIK203"/>
      <c r="AIL203"/>
      <c r="AIM203"/>
      <c r="AIN203"/>
      <c r="AIO203"/>
      <c r="AIP203"/>
      <c r="AIQ203"/>
      <c r="AIR203"/>
      <c r="AIS203"/>
      <c r="AIT203"/>
      <c r="AIU203"/>
      <c r="AIV203"/>
      <c r="AIW203"/>
      <c r="AIX203"/>
      <c r="AIY203"/>
      <c r="AIZ203"/>
      <c r="AJA203"/>
      <c r="AJB203"/>
      <c r="AJC203"/>
      <c r="AJD203"/>
      <c r="AJE203"/>
      <c r="AJF203"/>
      <c r="AJG203"/>
      <c r="AJH203"/>
      <c r="AJI203"/>
      <c r="AJJ203"/>
      <c r="AJK203"/>
      <c r="AJL203"/>
      <c r="AJM203"/>
      <c r="AJN203"/>
      <c r="AJO203"/>
      <c r="AJP203"/>
      <c r="AJQ203"/>
      <c r="AJR203"/>
      <c r="AJS203"/>
      <c r="AJT203"/>
      <c r="AJU203"/>
      <c r="AJV203"/>
      <c r="AJW203"/>
      <c r="AJX203"/>
      <c r="AJY203"/>
      <c r="AJZ203"/>
      <c r="AKA203"/>
      <c r="AKB203"/>
      <c r="AKC203"/>
      <c r="AKD203"/>
      <c r="AKE203"/>
      <c r="AKF203"/>
      <c r="AKG203"/>
      <c r="AKH203"/>
      <c r="AKI203"/>
      <c r="AKJ203"/>
      <c r="AKK203"/>
      <c r="AKL203"/>
      <c r="AKM203"/>
      <c r="AKN203"/>
      <c r="AKO203"/>
      <c r="AKP203"/>
      <c r="AKQ203"/>
      <c r="AKR203"/>
      <c r="AKS203"/>
      <c r="AKT203"/>
      <c r="AKU203"/>
      <c r="AKV203"/>
      <c r="AKW203"/>
      <c r="AKX203"/>
      <c r="AKY203"/>
      <c r="AKZ203"/>
      <c r="ALA203"/>
      <c r="ALB203"/>
      <c r="ALC203"/>
      <c r="ALD203"/>
      <c r="ALE203"/>
    </row>
    <row r="204" spans="2:993" ht="12.75" customHeight="1" x14ac:dyDescent="0.25">
      <c r="B204" s="213" t="str">
        <f>IFERROR(VLOOKUP(59,'Ficha 2. DATOS ACTUACIONES RHB'!$B$64:$AM$143,3,0),"")</f>
        <v/>
      </c>
      <c r="C204" s="778" t="str">
        <f>IFERROR(VLOOKUP(B204,'Ficha 2. DATOS ACTUACIONES RHB'!$D$64:$AR$143,2,0),"")</f>
        <v/>
      </c>
      <c r="D204" s="778"/>
      <c r="E204" s="778"/>
      <c r="F204" s="778"/>
      <c r="G204" s="778"/>
      <c r="H204" s="778"/>
      <c r="I204" s="755" t="str">
        <f>IFERROR(VLOOKUP(B204,'Ficha 2. DATOS ACTUACIONES RHB'!$D$64:$AR$143,27,0),"")</f>
        <v/>
      </c>
      <c r="J204" s="755"/>
      <c r="K204" s="756" t="str">
        <f>IFERROR(VLOOKUP(B204,'Ficha 2. DATOS ACTUACIONES RHB'!$D$64:$AR$143,19,0),"")</f>
        <v/>
      </c>
      <c r="L204" s="756"/>
      <c r="M204" s="756"/>
      <c r="N204" s="774" t="str">
        <f>IFERROR((VLOOKUP(B204,'Ficha 2. DATOS ACTUACIONES RHB'!$D$64:$AR$143,38,0)),"")</f>
        <v/>
      </c>
      <c r="O204" s="755"/>
      <c r="P204" s="755"/>
      <c r="Q204" s="755"/>
      <c r="R204" s="755" t="str">
        <f>IFERROR(VLOOKUP(B204,'Ficha 2. DATOS ACTUACIONES RHB'!$D$64:$AR$143,17,0),"")</f>
        <v/>
      </c>
      <c r="S204" s="755"/>
      <c r="T204" s="774" t="str">
        <f t="shared" si="57"/>
        <v/>
      </c>
      <c r="U204" s="755"/>
      <c r="V204" s="755"/>
      <c r="W204" s="755"/>
      <c r="X204" s="774" t="str">
        <f t="shared" si="58"/>
        <v/>
      </c>
      <c r="Y204" s="755"/>
      <c r="Z204" s="755"/>
      <c r="AA204" s="755"/>
      <c r="AB204" s="775" t="str">
        <f t="shared" si="59"/>
        <v/>
      </c>
      <c r="AC204" s="506"/>
      <c r="AD204" s="506"/>
      <c r="AE204" s="506"/>
      <c r="AF204" s="506"/>
      <c r="AG204" s="964">
        <f t="shared" si="62"/>
        <v>0</v>
      </c>
      <c r="AH204" s="965"/>
      <c r="AI204" s="965"/>
      <c r="AJ204" s="965"/>
      <c r="AK204" s="966"/>
      <c r="AL204" s="70"/>
      <c r="AM204" s="70"/>
      <c r="AN204" s="70"/>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c r="AAW204"/>
      <c r="AAX204"/>
      <c r="AAY204"/>
      <c r="AAZ204"/>
      <c r="ABA204"/>
      <c r="ABB204"/>
      <c r="ABC204"/>
      <c r="ABD204"/>
      <c r="ABE204"/>
      <c r="ABF204"/>
      <c r="ABG204"/>
      <c r="ABH204"/>
      <c r="ABI204"/>
      <c r="ABJ204"/>
      <c r="ABK204"/>
      <c r="ABL204"/>
      <c r="ABM204"/>
      <c r="ABN204"/>
      <c r="ABO204"/>
      <c r="ABP204"/>
      <c r="ABQ204"/>
      <c r="ABR204"/>
      <c r="ABS204"/>
      <c r="ABT204"/>
      <c r="ABU204"/>
      <c r="ABV204"/>
      <c r="ABW204"/>
      <c r="ABX204"/>
      <c r="ABY204"/>
      <c r="ABZ204"/>
      <c r="ACA204"/>
      <c r="ACB204"/>
      <c r="ACC204"/>
      <c r="ACD204"/>
      <c r="ACE204"/>
      <c r="ACF204"/>
      <c r="ACG204"/>
      <c r="ACH204"/>
      <c r="ACI204"/>
      <c r="ACJ204"/>
      <c r="ACK204"/>
      <c r="ACL204"/>
      <c r="ACM204"/>
      <c r="ACN204"/>
      <c r="ACO204"/>
      <c r="ACP204"/>
      <c r="ACQ204"/>
      <c r="ACR204"/>
      <c r="ACS204"/>
      <c r="ACT204"/>
      <c r="ACU204"/>
      <c r="ACV204"/>
      <c r="ACW204"/>
      <c r="ACX204"/>
      <c r="ACY204"/>
      <c r="ACZ204"/>
      <c r="ADA204"/>
      <c r="ADB204"/>
      <c r="ADC204"/>
      <c r="ADD204"/>
      <c r="ADE204"/>
      <c r="ADF204"/>
      <c r="ADG204"/>
      <c r="ADH204"/>
      <c r="ADI204"/>
      <c r="ADJ204"/>
      <c r="ADK204"/>
      <c r="ADL204"/>
      <c r="ADM204"/>
      <c r="ADN204"/>
      <c r="ADO204"/>
      <c r="ADP204"/>
      <c r="ADQ204"/>
      <c r="ADR204"/>
      <c r="ADS204"/>
      <c r="ADT204"/>
      <c r="ADU204"/>
      <c r="ADV204"/>
      <c r="ADW204"/>
      <c r="ADX204"/>
      <c r="ADY204"/>
      <c r="ADZ204"/>
      <c r="AEA204"/>
      <c r="AEB204"/>
      <c r="AEC204"/>
      <c r="AED204"/>
      <c r="AEE204"/>
      <c r="AEF204"/>
      <c r="AEG204"/>
      <c r="AEH204"/>
      <c r="AEI204"/>
      <c r="AEJ204"/>
      <c r="AEK204"/>
      <c r="AEL204"/>
      <c r="AEM204"/>
      <c r="AEN204"/>
      <c r="AEO204"/>
      <c r="AEP204"/>
      <c r="AEQ204"/>
      <c r="AER204"/>
      <c r="AES204"/>
      <c r="AET204"/>
      <c r="AEU204"/>
      <c r="AEV204"/>
      <c r="AEW204"/>
      <c r="AEX204"/>
      <c r="AEY204"/>
      <c r="AEZ204"/>
      <c r="AFA204"/>
      <c r="AFB204"/>
      <c r="AFC204"/>
      <c r="AFD204"/>
      <c r="AFE204"/>
      <c r="AFF204"/>
      <c r="AFG204"/>
      <c r="AFH204"/>
      <c r="AFI204"/>
      <c r="AFJ204"/>
      <c r="AFK204"/>
      <c r="AFL204"/>
      <c r="AFM204"/>
      <c r="AFN204"/>
      <c r="AFO204"/>
      <c r="AFP204"/>
      <c r="AFQ204"/>
      <c r="AFR204"/>
      <c r="AFS204"/>
      <c r="AFT204"/>
      <c r="AFU204"/>
      <c r="AFV204"/>
      <c r="AFW204"/>
      <c r="AFX204"/>
      <c r="AFY204"/>
      <c r="AFZ204"/>
      <c r="AGA204"/>
      <c r="AGB204"/>
      <c r="AGC204"/>
      <c r="AGD204"/>
      <c r="AGE204"/>
      <c r="AGF204"/>
      <c r="AGG204"/>
      <c r="AGH204"/>
      <c r="AGI204"/>
      <c r="AGJ204"/>
      <c r="AGK204"/>
      <c r="AGL204"/>
      <c r="AGM204"/>
      <c r="AGN204"/>
      <c r="AGO204"/>
      <c r="AGP204"/>
      <c r="AGQ204"/>
      <c r="AGR204"/>
      <c r="AGS204"/>
      <c r="AGT204"/>
      <c r="AGU204"/>
      <c r="AGV204"/>
      <c r="AGW204"/>
      <c r="AGX204"/>
      <c r="AGY204"/>
      <c r="AGZ204"/>
      <c r="AHA204"/>
      <c r="AHB204"/>
      <c r="AHC204"/>
      <c r="AHD204"/>
      <c r="AHE204"/>
      <c r="AHF204"/>
      <c r="AHG204"/>
      <c r="AHH204"/>
      <c r="AHI204"/>
      <c r="AHJ204"/>
      <c r="AHK204"/>
      <c r="AHL204"/>
      <c r="AHM204"/>
      <c r="AHN204"/>
      <c r="AHO204"/>
      <c r="AHP204"/>
      <c r="AHQ204"/>
      <c r="AHR204"/>
      <c r="AHS204"/>
      <c r="AHT204"/>
      <c r="AHU204"/>
      <c r="AHV204"/>
      <c r="AHW204"/>
      <c r="AHX204"/>
      <c r="AHY204"/>
      <c r="AHZ204"/>
      <c r="AIA204"/>
      <c r="AIB204"/>
      <c r="AIC204"/>
      <c r="AID204"/>
      <c r="AIE204"/>
      <c r="AIF204"/>
      <c r="AIG204"/>
      <c r="AIH204"/>
      <c r="AII204"/>
      <c r="AIJ204"/>
      <c r="AIK204"/>
      <c r="AIL204"/>
      <c r="AIM204"/>
      <c r="AIN204"/>
      <c r="AIO204"/>
      <c r="AIP204"/>
      <c r="AIQ204"/>
      <c r="AIR204"/>
      <c r="AIS204"/>
      <c r="AIT204"/>
      <c r="AIU204"/>
      <c r="AIV204"/>
      <c r="AIW204"/>
      <c r="AIX204"/>
      <c r="AIY204"/>
      <c r="AIZ204"/>
      <c r="AJA204"/>
      <c r="AJB204"/>
      <c r="AJC204"/>
      <c r="AJD204"/>
      <c r="AJE204"/>
      <c r="AJF204"/>
      <c r="AJG204"/>
      <c r="AJH204"/>
      <c r="AJI204"/>
      <c r="AJJ204"/>
      <c r="AJK204"/>
      <c r="AJL204"/>
      <c r="AJM204"/>
      <c r="AJN204"/>
      <c r="AJO204"/>
      <c r="AJP204"/>
      <c r="AJQ204"/>
      <c r="AJR204"/>
      <c r="AJS204"/>
      <c r="AJT204"/>
      <c r="AJU204"/>
      <c r="AJV204"/>
      <c r="AJW204"/>
      <c r="AJX204"/>
      <c r="AJY204"/>
      <c r="AJZ204"/>
      <c r="AKA204"/>
      <c r="AKB204"/>
      <c r="AKC204"/>
      <c r="AKD204"/>
      <c r="AKE204"/>
      <c r="AKF204"/>
      <c r="AKG204"/>
      <c r="AKH204"/>
      <c r="AKI204"/>
      <c r="AKJ204"/>
      <c r="AKK204"/>
      <c r="AKL204"/>
      <c r="AKM204"/>
      <c r="AKN204"/>
      <c r="AKO204"/>
      <c r="AKP204"/>
      <c r="AKQ204"/>
      <c r="AKR204"/>
      <c r="AKS204"/>
      <c r="AKT204"/>
      <c r="AKU204"/>
      <c r="AKV204"/>
      <c r="AKW204"/>
      <c r="AKX204"/>
      <c r="AKY204"/>
      <c r="AKZ204"/>
      <c r="ALA204"/>
      <c r="ALB204"/>
      <c r="ALC204"/>
      <c r="ALD204"/>
      <c r="ALE204"/>
    </row>
    <row r="205" spans="2:993" ht="12.75" customHeight="1" x14ac:dyDescent="0.25">
      <c r="B205" s="213" t="str">
        <f>IFERROR(VLOOKUP(60,'Ficha 2. DATOS ACTUACIONES RHB'!$B$64:$AM$143,3,0),"")</f>
        <v/>
      </c>
      <c r="C205" s="778" t="str">
        <f>IFERROR(VLOOKUP(B205,'Ficha 2. DATOS ACTUACIONES RHB'!$D$64:$AR$143,2,0),"")</f>
        <v/>
      </c>
      <c r="D205" s="778"/>
      <c r="E205" s="778"/>
      <c r="F205" s="778"/>
      <c r="G205" s="778"/>
      <c r="H205" s="778"/>
      <c r="I205" s="755" t="str">
        <f>IFERROR(VLOOKUP(B205,'Ficha 2. DATOS ACTUACIONES RHB'!$D$64:$AR$143,27,0),"")</f>
        <v/>
      </c>
      <c r="J205" s="755"/>
      <c r="K205" s="756" t="str">
        <f>IFERROR(VLOOKUP(B205,'Ficha 2. DATOS ACTUACIONES RHB'!$D$64:$AR$143,19,0),"")</f>
        <v/>
      </c>
      <c r="L205" s="756"/>
      <c r="M205" s="756"/>
      <c r="N205" s="774" t="str">
        <f>IFERROR((VLOOKUP(B205,'Ficha 2. DATOS ACTUACIONES RHB'!$D$64:$AR$143,38,0)),"")</f>
        <v/>
      </c>
      <c r="O205" s="755"/>
      <c r="P205" s="755"/>
      <c r="Q205" s="755"/>
      <c r="R205" s="755" t="str">
        <f>IFERROR(VLOOKUP(B205,'Ficha 2. DATOS ACTUACIONES RHB'!$D$64:$AR$143,17,0),"")</f>
        <v/>
      </c>
      <c r="S205" s="755"/>
      <c r="T205" s="774" t="str">
        <f t="shared" si="57"/>
        <v/>
      </c>
      <c r="U205" s="755"/>
      <c r="V205" s="755"/>
      <c r="W205" s="755"/>
      <c r="X205" s="774" t="str">
        <f t="shared" si="58"/>
        <v/>
      </c>
      <c r="Y205" s="755"/>
      <c r="Z205" s="755"/>
      <c r="AA205" s="755"/>
      <c r="AB205" s="775" t="str">
        <f t="shared" si="59"/>
        <v/>
      </c>
      <c r="AC205" s="506"/>
      <c r="AD205" s="506"/>
      <c r="AE205" s="506"/>
      <c r="AF205" s="506"/>
      <c r="AG205" s="964">
        <f t="shared" si="62"/>
        <v>0</v>
      </c>
      <c r="AH205" s="965"/>
      <c r="AI205" s="965"/>
      <c r="AJ205" s="965"/>
      <c r="AK205" s="966"/>
      <c r="AL205" s="70"/>
      <c r="AM205" s="70"/>
      <c r="AN205" s="70"/>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c r="AIV205"/>
      <c r="AIW205"/>
      <c r="AIX205"/>
      <c r="AIY205"/>
      <c r="AIZ205"/>
      <c r="AJA205"/>
      <c r="AJB205"/>
      <c r="AJC205"/>
      <c r="AJD205"/>
      <c r="AJE205"/>
      <c r="AJF205"/>
      <c r="AJG205"/>
      <c r="AJH205"/>
      <c r="AJI205"/>
      <c r="AJJ205"/>
      <c r="AJK205"/>
      <c r="AJL205"/>
      <c r="AJM205"/>
      <c r="AJN205"/>
      <c r="AJO205"/>
      <c r="AJP205"/>
      <c r="AJQ205"/>
      <c r="AJR205"/>
      <c r="AJS205"/>
      <c r="AJT205"/>
      <c r="AJU205"/>
      <c r="AJV205"/>
      <c r="AJW205"/>
      <c r="AJX205"/>
      <c r="AJY205"/>
      <c r="AJZ205"/>
      <c r="AKA205"/>
      <c r="AKB205"/>
      <c r="AKC205"/>
      <c r="AKD205"/>
      <c r="AKE205"/>
      <c r="AKF205"/>
      <c r="AKG205"/>
      <c r="AKH205"/>
      <c r="AKI205"/>
      <c r="AKJ205"/>
      <c r="AKK205"/>
      <c r="AKL205"/>
      <c r="AKM205"/>
      <c r="AKN205"/>
      <c r="AKO205"/>
      <c r="AKP205"/>
      <c r="AKQ205"/>
      <c r="AKR205"/>
      <c r="AKS205"/>
      <c r="AKT205"/>
      <c r="AKU205"/>
      <c r="AKV205"/>
      <c r="AKW205"/>
      <c r="AKX205"/>
      <c r="AKY205"/>
      <c r="AKZ205"/>
      <c r="ALA205"/>
      <c r="ALB205"/>
      <c r="ALC205"/>
      <c r="ALD205"/>
      <c r="ALE205"/>
    </row>
    <row r="206" spans="2:993" ht="12.75" customHeight="1" x14ac:dyDescent="0.25">
      <c r="B206" s="213" t="str">
        <f>IFERROR(VLOOKUP(61,'Ficha 2. DATOS ACTUACIONES RHB'!$B$64:$AM$143,3,0),"")</f>
        <v/>
      </c>
      <c r="C206" s="778" t="str">
        <f>IFERROR(VLOOKUP(B206,'Ficha 2. DATOS ACTUACIONES RHB'!$D$64:$AR$143,2,0),"")</f>
        <v/>
      </c>
      <c r="D206" s="778"/>
      <c r="E206" s="778"/>
      <c r="F206" s="778"/>
      <c r="G206" s="778"/>
      <c r="H206" s="778"/>
      <c r="I206" s="755" t="str">
        <f>IFERROR(VLOOKUP(B206,'Ficha 2. DATOS ACTUACIONES RHB'!$D$64:$AR$143,27,0),"")</f>
        <v/>
      </c>
      <c r="J206" s="755"/>
      <c r="K206" s="756" t="str">
        <f>IFERROR(VLOOKUP(B206,'Ficha 2. DATOS ACTUACIONES RHB'!$D$64:$AR$143,19,0),"")</f>
        <v/>
      </c>
      <c r="L206" s="756"/>
      <c r="M206" s="756"/>
      <c r="N206" s="774" t="str">
        <f>IFERROR((VLOOKUP(B206,'Ficha 2. DATOS ACTUACIONES RHB'!$D$64:$AR$143,38,0)),"")</f>
        <v/>
      </c>
      <c r="O206" s="755"/>
      <c r="P206" s="755"/>
      <c r="Q206" s="755"/>
      <c r="R206" s="755" t="str">
        <f>IFERROR(VLOOKUP(B206,'Ficha 2. DATOS ACTUACIONES RHB'!$D$64:$AR$143,17,0),"")</f>
        <v/>
      </c>
      <c r="S206" s="755"/>
      <c r="T206" s="774" t="str">
        <f t="shared" si="57"/>
        <v/>
      </c>
      <c r="U206" s="755"/>
      <c r="V206" s="755"/>
      <c r="W206" s="755"/>
      <c r="X206" s="774" t="str">
        <f t="shared" si="58"/>
        <v/>
      </c>
      <c r="Y206" s="755"/>
      <c r="Z206" s="755"/>
      <c r="AA206" s="755"/>
      <c r="AB206" s="775" t="str">
        <f t="shared" si="59"/>
        <v/>
      </c>
      <c r="AC206" s="506"/>
      <c r="AD206" s="506"/>
      <c r="AE206" s="506"/>
      <c r="AF206" s="506"/>
      <c r="AG206" s="964">
        <f t="shared" si="62"/>
        <v>0</v>
      </c>
      <c r="AH206" s="965"/>
      <c r="AI206" s="965"/>
      <c r="AJ206" s="965"/>
      <c r="AK206" s="966"/>
      <c r="AL206" s="70"/>
      <c r="AM206" s="70"/>
      <c r="AN206" s="70"/>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c r="AEW206"/>
      <c r="AEX206"/>
      <c r="AEY206"/>
      <c r="AEZ206"/>
      <c r="AFA206"/>
      <c r="AFB206"/>
      <c r="AFC206"/>
      <c r="AFD206"/>
      <c r="AFE206"/>
      <c r="AFF206"/>
      <c r="AFG206"/>
      <c r="AFH206"/>
      <c r="AFI206"/>
      <c r="AFJ206"/>
      <c r="AFK206"/>
      <c r="AFL206"/>
      <c r="AFM206"/>
      <c r="AFN206"/>
      <c r="AFO206"/>
      <c r="AFP206"/>
      <c r="AFQ206"/>
      <c r="AFR206"/>
      <c r="AFS206"/>
      <c r="AFT206"/>
      <c r="AFU206"/>
      <c r="AFV206"/>
      <c r="AFW206"/>
      <c r="AFX206"/>
      <c r="AFY206"/>
      <c r="AFZ206"/>
      <c r="AGA206"/>
      <c r="AGB206"/>
      <c r="AGC206"/>
      <c r="AGD206"/>
      <c r="AGE206"/>
      <c r="AGF206"/>
      <c r="AGG206"/>
      <c r="AGH206"/>
      <c r="AGI206"/>
      <c r="AGJ206"/>
      <c r="AGK206"/>
      <c r="AGL206"/>
      <c r="AGM206"/>
      <c r="AGN206"/>
      <c r="AGO206"/>
      <c r="AGP206"/>
      <c r="AGQ206"/>
      <c r="AGR206"/>
      <c r="AGS206"/>
      <c r="AGT206"/>
      <c r="AGU206"/>
      <c r="AGV206"/>
      <c r="AGW206"/>
      <c r="AGX206"/>
      <c r="AGY206"/>
      <c r="AGZ206"/>
      <c r="AHA206"/>
      <c r="AHB206"/>
      <c r="AHC206"/>
      <c r="AHD206"/>
      <c r="AHE206"/>
      <c r="AHF206"/>
      <c r="AHG206"/>
      <c r="AHH206"/>
      <c r="AHI206"/>
      <c r="AHJ206"/>
      <c r="AHK206"/>
      <c r="AHL206"/>
      <c r="AHM206"/>
      <c r="AHN206"/>
      <c r="AHO206"/>
      <c r="AHP206"/>
      <c r="AHQ206"/>
      <c r="AHR206"/>
      <c r="AHS206"/>
      <c r="AHT206"/>
      <c r="AHU206"/>
      <c r="AHV206"/>
      <c r="AHW206"/>
      <c r="AHX206"/>
      <c r="AHY206"/>
      <c r="AHZ206"/>
      <c r="AIA206"/>
      <c r="AIB206"/>
      <c r="AIC206"/>
      <c r="AID206"/>
      <c r="AIE206"/>
      <c r="AIF206"/>
      <c r="AIG206"/>
      <c r="AIH206"/>
      <c r="AII206"/>
      <c r="AIJ206"/>
      <c r="AIK206"/>
      <c r="AIL206"/>
      <c r="AIM206"/>
      <c r="AIN206"/>
      <c r="AIO206"/>
      <c r="AIP206"/>
      <c r="AIQ206"/>
      <c r="AIR206"/>
      <c r="AIS206"/>
      <c r="AIT206"/>
      <c r="AIU206"/>
      <c r="AIV206"/>
      <c r="AIW206"/>
      <c r="AIX206"/>
      <c r="AIY206"/>
      <c r="AIZ206"/>
      <c r="AJA206"/>
      <c r="AJB206"/>
      <c r="AJC206"/>
      <c r="AJD206"/>
      <c r="AJE206"/>
      <c r="AJF206"/>
      <c r="AJG206"/>
      <c r="AJH206"/>
      <c r="AJI206"/>
      <c r="AJJ206"/>
      <c r="AJK206"/>
      <c r="AJL206"/>
      <c r="AJM206"/>
      <c r="AJN206"/>
      <c r="AJO206"/>
      <c r="AJP206"/>
      <c r="AJQ206"/>
      <c r="AJR206"/>
      <c r="AJS206"/>
      <c r="AJT206"/>
      <c r="AJU206"/>
      <c r="AJV206"/>
      <c r="AJW206"/>
      <c r="AJX206"/>
      <c r="AJY206"/>
      <c r="AJZ206"/>
      <c r="AKA206"/>
      <c r="AKB206"/>
      <c r="AKC206"/>
      <c r="AKD206"/>
      <c r="AKE206"/>
      <c r="AKF206"/>
      <c r="AKG206"/>
      <c r="AKH206"/>
      <c r="AKI206"/>
      <c r="AKJ206"/>
      <c r="AKK206"/>
      <c r="AKL206"/>
      <c r="AKM206"/>
      <c r="AKN206"/>
      <c r="AKO206"/>
      <c r="AKP206"/>
      <c r="AKQ206"/>
      <c r="AKR206"/>
      <c r="AKS206"/>
      <c r="AKT206"/>
      <c r="AKU206"/>
      <c r="AKV206"/>
      <c r="AKW206"/>
      <c r="AKX206"/>
      <c r="AKY206"/>
      <c r="AKZ206"/>
      <c r="ALA206"/>
      <c r="ALB206"/>
      <c r="ALC206"/>
      <c r="ALD206"/>
      <c r="ALE206"/>
    </row>
    <row r="207" spans="2:993" ht="12.75" customHeight="1" x14ac:dyDescent="0.25">
      <c r="B207" s="213" t="str">
        <f>IFERROR(VLOOKUP(62,'Ficha 2. DATOS ACTUACIONES RHB'!$B$64:$AM$143,3,0),"")</f>
        <v/>
      </c>
      <c r="C207" s="778" t="str">
        <f>IFERROR(VLOOKUP(B207,'Ficha 2. DATOS ACTUACIONES RHB'!$D$64:$AR$143,2,0),"")</f>
        <v/>
      </c>
      <c r="D207" s="778"/>
      <c r="E207" s="778"/>
      <c r="F207" s="778"/>
      <c r="G207" s="778"/>
      <c r="H207" s="778"/>
      <c r="I207" s="755" t="str">
        <f>IFERROR(VLOOKUP(B207,'Ficha 2. DATOS ACTUACIONES RHB'!$D$64:$AR$143,27,0),"")</f>
        <v/>
      </c>
      <c r="J207" s="755"/>
      <c r="K207" s="756" t="str">
        <f>IFERROR(VLOOKUP(B207,'Ficha 2. DATOS ACTUACIONES RHB'!$D$64:$AR$143,19,0),"")</f>
        <v/>
      </c>
      <c r="L207" s="756"/>
      <c r="M207" s="756"/>
      <c r="N207" s="774" t="str">
        <f>IFERROR((VLOOKUP(B207,'Ficha 2. DATOS ACTUACIONES RHB'!$D$64:$AR$143,38,0)),"")</f>
        <v/>
      </c>
      <c r="O207" s="755"/>
      <c r="P207" s="755"/>
      <c r="Q207" s="755"/>
      <c r="R207" s="755" t="str">
        <f>IFERROR(VLOOKUP(B207,'Ficha 2. DATOS ACTUACIONES RHB'!$D$64:$AR$143,17,0),"")</f>
        <v/>
      </c>
      <c r="S207" s="755"/>
      <c r="T207" s="774" t="str">
        <f t="shared" si="57"/>
        <v/>
      </c>
      <c r="U207" s="755"/>
      <c r="V207" s="755"/>
      <c r="W207" s="755"/>
      <c r="X207" s="774" t="str">
        <f t="shared" si="58"/>
        <v/>
      </c>
      <c r="Y207" s="755"/>
      <c r="Z207" s="755"/>
      <c r="AA207" s="755"/>
      <c r="AB207" s="775" t="str">
        <f t="shared" si="59"/>
        <v/>
      </c>
      <c r="AC207" s="506"/>
      <c r="AD207" s="506"/>
      <c r="AE207" s="506"/>
      <c r="AF207" s="506"/>
      <c r="AG207" s="964">
        <f t="shared" si="62"/>
        <v>0</v>
      </c>
      <c r="AH207" s="965"/>
      <c r="AI207" s="965"/>
      <c r="AJ207" s="965"/>
      <c r="AK207" s="966"/>
      <c r="AL207" s="70"/>
      <c r="AM207" s="70"/>
      <c r="AN207" s="70"/>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c r="AFB207"/>
      <c r="AFC207"/>
      <c r="AFD207"/>
      <c r="AFE207"/>
      <c r="AFF207"/>
      <c r="AFG207"/>
      <c r="AFH207"/>
      <c r="AFI207"/>
      <c r="AFJ207"/>
      <c r="AFK207"/>
      <c r="AFL207"/>
      <c r="AFM207"/>
      <c r="AFN207"/>
      <c r="AFO207"/>
      <c r="AFP207"/>
      <c r="AFQ207"/>
      <c r="AFR207"/>
      <c r="AFS207"/>
      <c r="AFT207"/>
      <c r="AFU207"/>
      <c r="AFV207"/>
      <c r="AFW207"/>
      <c r="AFX207"/>
      <c r="AFY207"/>
      <c r="AFZ207"/>
      <c r="AGA207"/>
      <c r="AGB207"/>
      <c r="AGC207"/>
      <c r="AGD207"/>
      <c r="AGE207"/>
      <c r="AGF207"/>
      <c r="AGG207"/>
      <c r="AGH207"/>
      <c r="AGI207"/>
      <c r="AGJ207"/>
      <c r="AGK207"/>
      <c r="AGL207"/>
      <c r="AGM207"/>
      <c r="AGN207"/>
      <c r="AGO207"/>
      <c r="AGP207"/>
      <c r="AGQ207"/>
      <c r="AGR207"/>
      <c r="AGS207"/>
      <c r="AGT207"/>
      <c r="AGU207"/>
      <c r="AGV207"/>
      <c r="AGW207"/>
      <c r="AGX207"/>
      <c r="AGY207"/>
      <c r="AGZ207"/>
      <c r="AHA207"/>
      <c r="AHB207"/>
      <c r="AHC207"/>
      <c r="AHD207"/>
      <c r="AHE207"/>
      <c r="AHF207"/>
      <c r="AHG207"/>
      <c r="AHH207"/>
      <c r="AHI207"/>
      <c r="AHJ207"/>
      <c r="AHK207"/>
      <c r="AHL207"/>
      <c r="AHM207"/>
      <c r="AHN207"/>
      <c r="AHO207"/>
      <c r="AHP207"/>
      <c r="AHQ207"/>
      <c r="AHR207"/>
      <c r="AHS207"/>
      <c r="AHT207"/>
      <c r="AHU207"/>
      <c r="AHV207"/>
      <c r="AHW207"/>
      <c r="AHX207"/>
      <c r="AHY207"/>
      <c r="AHZ207"/>
      <c r="AIA207"/>
      <c r="AIB207"/>
      <c r="AIC207"/>
      <c r="AID207"/>
      <c r="AIE207"/>
      <c r="AIF207"/>
      <c r="AIG207"/>
      <c r="AIH207"/>
      <c r="AII207"/>
      <c r="AIJ207"/>
      <c r="AIK207"/>
      <c r="AIL207"/>
      <c r="AIM207"/>
      <c r="AIN207"/>
      <c r="AIO207"/>
      <c r="AIP207"/>
      <c r="AIQ207"/>
      <c r="AIR207"/>
      <c r="AIS207"/>
      <c r="AIT207"/>
      <c r="AIU207"/>
      <c r="AIV207"/>
      <c r="AIW207"/>
      <c r="AIX207"/>
      <c r="AIY207"/>
      <c r="AIZ207"/>
      <c r="AJA207"/>
      <c r="AJB207"/>
      <c r="AJC207"/>
      <c r="AJD207"/>
      <c r="AJE207"/>
      <c r="AJF207"/>
      <c r="AJG207"/>
      <c r="AJH207"/>
      <c r="AJI207"/>
      <c r="AJJ207"/>
      <c r="AJK207"/>
      <c r="AJL207"/>
      <c r="AJM207"/>
      <c r="AJN207"/>
      <c r="AJO207"/>
      <c r="AJP207"/>
      <c r="AJQ207"/>
      <c r="AJR207"/>
      <c r="AJS207"/>
      <c r="AJT207"/>
      <c r="AJU207"/>
      <c r="AJV207"/>
      <c r="AJW207"/>
      <c r="AJX207"/>
      <c r="AJY207"/>
      <c r="AJZ207"/>
      <c r="AKA207"/>
      <c r="AKB207"/>
      <c r="AKC207"/>
      <c r="AKD207"/>
      <c r="AKE207"/>
      <c r="AKF207"/>
      <c r="AKG207"/>
      <c r="AKH207"/>
      <c r="AKI207"/>
      <c r="AKJ207"/>
      <c r="AKK207"/>
      <c r="AKL207"/>
      <c r="AKM207"/>
      <c r="AKN207"/>
      <c r="AKO207"/>
      <c r="AKP207"/>
      <c r="AKQ207"/>
      <c r="AKR207"/>
      <c r="AKS207"/>
      <c r="AKT207"/>
      <c r="AKU207"/>
      <c r="AKV207"/>
      <c r="AKW207"/>
      <c r="AKX207"/>
      <c r="AKY207"/>
      <c r="AKZ207"/>
      <c r="ALA207"/>
      <c r="ALB207"/>
      <c r="ALC207"/>
      <c r="ALD207"/>
      <c r="ALE207"/>
    </row>
    <row r="208" spans="2:993" ht="12.75" customHeight="1" x14ac:dyDescent="0.25">
      <c r="B208" s="213" t="str">
        <f>IFERROR(VLOOKUP(63,'Ficha 2. DATOS ACTUACIONES RHB'!$B$64:$AM$143,3,0),"")</f>
        <v/>
      </c>
      <c r="C208" s="778" t="str">
        <f>IFERROR(VLOOKUP(B208,'Ficha 2. DATOS ACTUACIONES RHB'!$D$64:$AR$143,2,0),"")</f>
        <v/>
      </c>
      <c r="D208" s="778"/>
      <c r="E208" s="778"/>
      <c r="F208" s="778"/>
      <c r="G208" s="778"/>
      <c r="H208" s="778"/>
      <c r="I208" s="755" t="str">
        <f>IFERROR(VLOOKUP(B208,'Ficha 2. DATOS ACTUACIONES RHB'!$D$64:$AR$143,27,0),"")</f>
        <v/>
      </c>
      <c r="J208" s="755"/>
      <c r="K208" s="756" t="str">
        <f>IFERROR(VLOOKUP(B208,'Ficha 2. DATOS ACTUACIONES RHB'!$D$64:$AR$143,19,0),"")</f>
        <v/>
      </c>
      <c r="L208" s="756"/>
      <c r="M208" s="756"/>
      <c r="N208" s="774" t="str">
        <f>IFERROR((VLOOKUP(B208,'Ficha 2. DATOS ACTUACIONES RHB'!$D$64:$AR$143,38,0)),"")</f>
        <v/>
      </c>
      <c r="O208" s="755"/>
      <c r="P208" s="755"/>
      <c r="Q208" s="755"/>
      <c r="R208" s="755" t="str">
        <f>IFERROR(VLOOKUP(B208,'Ficha 2. DATOS ACTUACIONES RHB'!$D$64:$AR$143,17,0),"")</f>
        <v/>
      </c>
      <c r="S208" s="755"/>
      <c r="T208" s="774" t="str">
        <f t="shared" si="57"/>
        <v/>
      </c>
      <c r="U208" s="755"/>
      <c r="V208" s="755"/>
      <c r="W208" s="755"/>
      <c r="X208" s="774" t="str">
        <f t="shared" si="58"/>
        <v/>
      </c>
      <c r="Y208" s="755"/>
      <c r="Z208" s="755"/>
      <c r="AA208" s="755"/>
      <c r="AB208" s="775" t="str">
        <f t="shared" si="59"/>
        <v/>
      </c>
      <c r="AC208" s="506"/>
      <c r="AD208" s="506"/>
      <c r="AE208" s="506"/>
      <c r="AF208" s="506"/>
      <c r="AG208" s="964">
        <f t="shared" si="62"/>
        <v>0</v>
      </c>
      <c r="AH208" s="965"/>
      <c r="AI208" s="965"/>
      <c r="AJ208" s="965"/>
      <c r="AK208" s="966"/>
      <c r="AL208" s="70"/>
      <c r="AM208" s="70"/>
      <c r="AN208" s="70"/>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c r="AFB208"/>
      <c r="AFC208"/>
      <c r="AFD208"/>
      <c r="AFE208"/>
      <c r="AFF208"/>
      <c r="AFG208"/>
      <c r="AFH208"/>
      <c r="AFI208"/>
      <c r="AFJ208"/>
      <c r="AFK208"/>
      <c r="AFL208"/>
      <c r="AFM208"/>
      <c r="AFN208"/>
      <c r="AFO208"/>
      <c r="AFP208"/>
      <c r="AFQ208"/>
      <c r="AFR208"/>
      <c r="AFS208"/>
      <c r="AFT208"/>
      <c r="AFU208"/>
      <c r="AFV208"/>
      <c r="AFW208"/>
      <c r="AFX208"/>
      <c r="AFY208"/>
      <c r="AFZ208"/>
      <c r="AGA208"/>
      <c r="AGB208"/>
      <c r="AGC208"/>
      <c r="AGD208"/>
      <c r="AGE208"/>
      <c r="AGF208"/>
      <c r="AGG208"/>
      <c r="AGH208"/>
      <c r="AGI208"/>
      <c r="AGJ208"/>
      <c r="AGK208"/>
      <c r="AGL208"/>
      <c r="AGM208"/>
      <c r="AGN208"/>
      <c r="AGO208"/>
      <c r="AGP208"/>
      <c r="AGQ208"/>
      <c r="AGR208"/>
      <c r="AGS208"/>
      <c r="AGT208"/>
      <c r="AGU208"/>
      <c r="AGV208"/>
      <c r="AGW208"/>
      <c r="AGX208"/>
      <c r="AGY208"/>
      <c r="AGZ208"/>
      <c r="AHA208"/>
      <c r="AHB208"/>
      <c r="AHC208"/>
      <c r="AHD208"/>
      <c r="AHE208"/>
      <c r="AHF208"/>
      <c r="AHG208"/>
      <c r="AHH208"/>
      <c r="AHI208"/>
      <c r="AHJ208"/>
      <c r="AHK208"/>
      <c r="AHL208"/>
      <c r="AHM208"/>
      <c r="AHN208"/>
      <c r="AHO208"/>
      <c r="AHP208"/>
      <c r="AHQ208"/>
      <c r="AHR208"/>
      <c r="AHS208"/>
      <c r="AHT208"/>
      <c r="AHU208"/>
      <c r="AHV208"/>
      <c r="AHW208"/>
      <c r="AHX208"/>
      <c r="AHY208"/>
      <c r="AHZ208"/>
      <c r="AIA208"/>
      <c r="AIB208"/>
      <c r="AIC208"/>
      <c r="AID208"/>
      <c r="AIE208"/>
      <c r="AIF208"/>
      <c r="AIG208"/>
      <c r="AIH208"/>
      <c r="AII208"/>
      <c r="AIJ208"/>
      <c r="AIK208"/>
      <c r="AIL208"/>
      <c r="AIM208"/>
      <c r="AIN208"/>
      <c r="AIO208"/>
      <c r="AIP208"/>
      <c r="AIQ208"/>
      <c r="AIR208"/>
      <c r="AIS208"/>
      <c r="AIT208"/>
      <c r="AIU208"/>
      <c r="AIV208"/>
      <c r="AIW208"/>
      <c r="AIX208"/>
      <c r="AIY208"/>
      <c r="AIZ208"/>
      <c r="AJA208"/>
      <c r="AJB208"/>
      <c r="AJC208"/>
      <c r="AJD208"/>
      <c r="AJE208"/>
      <c r="AJF208"/>
      <c r="AJG208"/>
      <c r="AJH208"/>
      <c r="AJI208"/>
      <c r="AJJ208"/>
      <c r="AJK208"/>
      <c r="AJL208"/>
      <c r="AJM208"/>
      <c r="AJN208"/>
      <c r="AJO208"/>
      <c r="AJP208"/>
      <c r="AJQ208"/>
      <c r="AJR208"/>
      <c r="AJS208"/>
      <c r="AJT208"/>
      <c r="AJU208"/>
      <c r="AJV208"/>
      <c r="AJW208"/>
      <c r="AJX208"/>
      <c r="AJY208"/>
      <c r="AJZ208"/>
      <c r="AKA208"/>
      <c r="AKB208"/>
      <c r="AKC208"/>
      <c r="AKD208"/>
      <c r="AKE208"/>
      <c r="AKF208"/>
      <c r="AKG208"/>
      <c r="AKH208"/>
      <c r="AKI208"/>
      <c r="AKJ208"/>
      <c r="AKK208"/>
      <c r="AKL208"/>
      <c r="AKM208"/>
      <c r="AKN208"/>
      <c r="AKO208"/>
      <c r="AKP208"/>
      <c r="AKQ208"/>
      <c r="AKR208"/>
      <c r="AKS208"/>
      <c r="AKT208"/>
      <c r="AKU208"/>
      <c r="AKV208"/>
      <c r="AKW208"/>
      <c r="AKX208"/>
      <c r="AKY208"/>
      <c r="AKZ208"/>
      <c r="ALA208"/>
      <c r="ALB208"/>
      <c r="ALC208"/>
      <c r="ALD208"/>
      <c r="ALE208"/>
    </row>
    <row r="209" spans="2:993" ht="12.75" customHeight="1" x14ac:dyDescent="0.25">
      <c r="B209" s="213" t="str">
        <f>IFERROR(VLOOKUP(64,'Ficha 2. DATOS ACTUACIONES RHB'!$B$64:$AM$143,3,0),"")</f>
        <v/>
      </c>
      <c r="C209" s="778" t="str">
        <f>IFERROR(VLOOKUP(B209,'Ficha 2. DATOS ACTUACIONES RHB'!$D$64:$AR$143,2,0),"")</f>
        <v/>
      </c>
      <c r="D209" s="778"/>
      <c r="E209" s="778"/>
      <c r="F209" s="778"/>
      <c r="G209" s="778"/>
      <c r="H209" s="778"/>
      <c r="I209" s="755" t="str">
        <f>IFERROR(VLOOKUP(B209,'Ficha 2. DATOS ACTUACIONES RHB'!$D$64:$AR$143,27,0),"")</f>
        <v/>
      </c>
      <c r="J209" s="755"/>
      <c r="K209" s="756" t="str">
        <f>IFERROR(VLOOKUP(B209,'Ficha 2. DATOS ACTUACIONES RHB'!$D$64:$AR$143,19,0),"")</f>
        <v/>
      </c>
      <c r="L209" s="756"/>
      <c r="M209" s="756"/>
      <c r="N209" s="774" t="str">
        <f>IFERROR((VLOOKUP(B209,'Ficha 2. DATOS ACTUACIONES RHB'!$D$64:$AR$143,38,0)),"")</f>
        <v/>
      </c>
      <c r="O209" s="755"/>
      <c r="P209" s="755"/>
      <c r="Q209" s="755"/>
      <c r="R209" s="755" t="str">
        <f>IFERROR(VLOOKUP(B209,'Ficha 2. DATOS ACTUACIONES RHB'!$D$64:$AR$143,17,0),"")</f>
        <v/>
      </c>
      <c r="S209" s="755"/>
      <c r="T209" s="774" t="str">
        <f t="shared" si="57"/>
        <v/>
      </c>
      <c r="U209" s="755"/>
      <c r="V209" s="755"/>
      <c r="W209" s="755"/>
      <c r="X209" s="774" t="str">
        <f t="shared" si="58"/>
        <v/>
      </c>
      <c r="Y209" s="755"/>
      <c r="Z209" s="755"/>
      <c r="AA209" s="755"/>
      <c r="AB209" s="775" t="str">
        <f t="shared" si="59"/>
        <v/>
      </c>
      <c r="AC209" s="506"/>
      <c r="AD209" s="506"/>
      <c r="AE209" s="506"/>
      <c r="AF209" s="506"/>
      <c r="AG209" s="964">
        <f t="shared" si="62"/>
        <v>0</v>
      </c>
      <c r="AH209" s="965"/>
      <c r="AI209" s="965"/>
      <c r="AJ209" s="965"/>
      <c r="AK209" s="966"/>
      <c r="AL209" s="70"/>
      <c r="AM209" s="70"/>
      <c r="AN209" s="70"/>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c r="AFL209"/>
      <c r="AFM209"/>
      <c r="AFN209"/>
      <c r="AFO209"/>
      <c r="AFP209"/>
      <c r="AFQ209"/>
      <c r="AFR209"/>
      <c r="AFS209"/>
      <c r="AFT209"/>
      <c r="AFU209"/>
      <c r="AFV209"/>
      <c r="AFW209"/>
      <c r="AFX209"/>
      <c r="AFY209"/>
      <c r="AFZ209"/>
      <c r="AGA209"/>
      <c r="AGB209"/>
      <c r="AGC209"/>
      <c r="AGD209"/>
      <c r="AGE209"/>
      <c r="AGF209"/>
      <c r="AGG209"/>
      <c r="AGH209"/>
      <c r="AGI209"/>
      <c r="AGJ209"/>
      <c r="AGK209"/>
      <c r="AGL209"/>
      <c r="AGM209"/>
      <c r="AGN209"/>
      <c r="AGO209"/>
      <c r="AGP209"/>
      <c r="AGQ209"/>
      <c r="AGR209"/>
      <c r="AGS209"/>
      <c r="AGT209"/>
      <c r="AGU209"/>
      <c r="AGV209"/>
      <c r="AGW209"/>
      <c r="AGX209"/>
      <c r="AGY209"/>
      <c r="AGZ209"/>
      <c r="AHA209"/>
      <c r="AHB209"/>
      <c r="AHC209"/>
      <c r="AHD209"/>
      <c r="AHE209"/>
      <c r="AHF209"/>
      <c r="AHG209"/>
      <c r="AHH209"/>
      <c r="AHI209"/>
      <c r="AHJ209"/>
      <c r="AHK209"/>
      <c r="AHL209"/>
      <c r="AHM209"/>
      <c r="AHN209"/>
      <c r="AHO209"/>
      <c r="AHP209"/>
      <c r="AHQ209"/>
      <c r="AHR209"/>
      <c r="AHS209"/>
      <c r="AHT209"/>
      <c r="AHU209"/>
      <c r="AHV209"/>
      <c r="AHW209"/>
      <c r="AHX209"/>
      <c r="AHY209"/>
      <c r="AHZ209"/>
      <c r="AIA209"/>
      <c r="AIB209"/>
      <c r="AIC209"/>
      <c r="AID209"/>
      <c r="AIE209"/>
      <c r="AIF209"/>
      <c r="AIG209"/>
      <c r="AIH209"/>
      <c r="AII209"/>
      <c r="AIJ209"/>
      <c r="AIK209"/>
      <c r="AIL209"/>
      <c r="AIM209"/>
      <c r="AIN209"/>
      <c r="AIO209"/>
      <c r="AIP209"/>
      <c r="AIQ209"/>
      <c r="AIR209"/>
      <c r="AIS209"/>
      <c r="AIT209"/>
      <c r="AIU209"/>
      <c r="AIV209"/>
      <c r="AIW209"/>
      <c r="AIX209"/>
      <c r="AIY209"/>
      <c r="AIZ209"/>
      <c r="AJA209"/>
      <c r="AJB209"/>
      <c r="AJC209"/>
      <c r="AJD209"/>
      <c r="AJE209"/>
      <c r="AJF209"/>
      <c r="AJG209"/>
      <c r="AJH209"/>
      <c r="AJI209"/>
      <c r="AJJ209"/>
      <c r="AJK209"/>
      <c r="AJL209"/>
      <c r="AJM209"/>
      <c r="AJN209"/>
      <c r="AJO209"/>
      <c r="AJP209"/>
      <c r="AJQ209"/>
      <c r="AJR209"/>
      <c r="AJS209"/>
      <c r="AJT209"/>
      <c r="AJU209"/>
      <c r="AJV209"/>
      <c r="AJW209"/>
      <c r="AJX209"/>
      <c r="AJY209"/>
      <c r="AJZ209"/>
      <c r="AKA209"/>
      <c r="AKB209"/>
      <c r="AKC209"/>
      <c r="AKD209"/>
      <c r="AKE209"/>
      <c r="AKF209"/>
      <c r="AKG209"/>
      <c r="AKH209"/>
      <c r="AKI209"/>
      <c r="AKJ209"/>
      <c r="AKK209"/>
      <c r="AKL209"/>
      <c r="AKM209"/>
      <c r="AKN209"/>
      <c r="AKO209"/>
      <c r="AKP209"/>
      <c r="AKQ209"/>
      <c r="AKR209"/>
      <c r="AKS209"/>
      <c r="AKT209"/>
      <c r="AKU209"/>
      <c r="AKV209"/>
      <c r="AKW209"/>
      <c r="AKX209"/>
      <c r="AKY209"/>
      <c r="AKZ209"/>
      <c r="ALA209"/>
      <c r="ALB209"/>
      <c r="ALC209"/>
      <c r="ALD209"/>
      <c r="ALE209"/>
    </row>
    <row r="210" spans="2:993" ht="12.75" customHeight="1" x14ac:dyDescent="0.25">
      <c r="B210" s="213" t="str">
        <f>IFERROR(VLOOKUP(65,'Ficha 2. DATOS ACTUACIONES RHB'!$B$64:$AM$143,3,0),"")</f>
        <v/>
      </c>
      <c r="C210" s="778" t="str">
        <f>IFERROR(VLOOKUP(B210,'Ficha 2. DATOS ACTUACIONES RHB'!$D$64:$AR$143,2,0),"")</f>
        <v/>
      </c>
      <c r="D210" s="778"/>
      <c r="E210" s="778"/>
      <c r="F210" s="778"/>
      <c r="G210" s="778"/>
      <c r="H210" s="778"/>
      <c r="I210" s="755" t="str">
        <f>IFERROR(VLOOKUP(B210,'Ficha 2. DATOS ACTUACIONES RHB'!$D$64:$AR$143,27,0),"")</f>
        <v/>
      </c>
      <c r="J210" s="755"/>
      <c r="K210" s="756" t="str">
        <f>IFERROR(VLOOKUP(B210,'Ficha 2. DATOS ACTUACIONES RHB'!$D$64:$AR$143,19,0),"")</f>
        <v/>
      </c>
      <c r="L210" s="756"/>
      <c r="M210" s="756"/>
      <c r="N210" s="774" t="str">
        <f>IFERROR((VLOOKUP(B210,'Ficha 2. DATOS ACTUACIONES RHB'!$D$64:$AR$143,38,0)),"")</f>
        <v/>
      </c>
      <c r="O210" s="755"/>
      <c r="P210" s="755"/>
      <c r="Q210" s="755"/>
      <c r="R210" s="755" t="str">
        <f>IFERROR(VLOOKUP(B210,'Ficha 2. DATOS ACTUACIONES RHB'!$D$64:$AR$143,17,0),"")</f>
        <v/>
      </c>
      <c r="S210" s="755"/>
      <c r="T210" s="774" t="str">
        <f t="shared" si="57"/>
        <v/>
      </c>
      <c r="U210" s="755"/>
      <c r="V210" s="755"/>
      <c r="W210" s="755"/>
      <c r="X210" s="774" t="str">
        <f t="shared" si="58"/>
        <v/>
      </c>
      <c r="Y210" s="755"/>
      <c r="Z210" s="755"/>
      <c r="AA210" s="755"/>
      <c r="AB210" s="775" t="str">
        <f t="shared" si="59"/>
        <v/>
      </c>
      <c r="AC210" s="506"/>
      <c r="AD210" s="506"/>
      <c r="AE210" s="506"/>
      <c r="AF210" s="506"/>
      <c r="AG210" s="964">
        <f t="shared" si="61"/>
        <v>0</v>
      </c>
      <c r="AH210" s="965"/>
      <c r="AI210" s="965"/>
      <c r="AJ210" s="965"/>
      <c r="AK210" s="966"/>
      <c r="AL210" s="70"/>
      <c r="AM210" s="70"/>
      <c r="AN210" s="7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c r="AFP210"/>
      <c r="AFQ210"/>
      <c r="AFR210"/>
      <c r="AFS210"/>
      <c r="AFT210"/>
      <c r="AFU210"/>
      <c r="AFV210"/>
      <c r="AFW210"/>
      <c r="AFX210"/>
      <c r="AFY210"/>
      <c r="AFZ210"/>
      <c r="AGA210"/>
      <c r="AGB210"/>
      <c r="AGC210"/>
      <c r="AGD210"/>
      <c r="AGE210"/>
      <c r="AGF210"/>
      <c r="AGG210"/>
      <c r="AGH210"/>
      <c r="AGI210"/>
      <c r="AGJ210"/>
      <c r="AGK210"/>
      <c r="AGL210"/>
      <c r="AGM210"/>
      <c r="AGN210"/>
      <c r="AGO210"/>
      <c r="AGP210"/>
      <c r="AGQ210"/>
      <c r="AGR210"/>
      <c r="AGS210"/>
      <c r="AGT210"/>
      <c r="AGU210"/>
      <c r="AGV210"/>
      <c r="AGW210"/>
      <c r="AGX210"/>
      <c r="AGY210"/>
      <c r="AGZ210"/>
      <c r="AHA210"/>
      <c r="AHB210"/>
      <c r="AHC210"/>
      <c r="AHD210"/>
      <c r="AHE210"/>
      <c r="AHF210"/>
      <c r="AHG210"/>
      <c r="AHH210"/>
      <c r="AHI210"/>
      <c r="AHJ210"/>
      <c r="AHK210"/>
      <c r="AHL210"/>
      <c r="AHM210"/>
      <c r="AHN210"/>
      <c r="AHO210"/>
      <c r="AHP210"/>
      <c r="AHQ210"/>
      <c r="AHR210"/>
      <c r="AHS210"/>
      <c r="AHT210"/>
      <c r="AHU210"/>
      <c r="AHV210"/>
      <c r="AHW210"/>
      <c r="AHX210"/>
      <c r="AHY210"/>
      <c r="AHZ210"/>
      <c r="AIA210"/>
      <c r="AIB210"/>
      <c r="AIC210"/>
      <c r="AID210"/>
      <c r="AIE210"/>
      <c r="AIF210"/>
      <c r="AIG210"/>
      <c r="AIH210"/>
      <c r="AII210"/>
      <c r="AIJ210"/>
      <c r="AIK210"/>
      <c r="AIL210"/>
      <c r="AIM210"/>
      <c r="AIN210"/>
      <c r="AIO210"/>
      <c r="AIP210"/>
      <c r="AIQ210"/>
      <c r="AIR210"/>
      <c r="AIS210"/>
      <c r="AIT210"/>
      <c r="AIU210"/>
      <c r="AIV210"/>
      <c r="AIW210"/>
      <c r="AIX210"/>
      <c r="AIY210"/>
      <c r="AIZ210"/>
      <c r="AJA210"/>
      <c r="AJB210"/>
      <c r="AJC210"/>
      <c r="AJD210"/>
      <c r="AJE210"/>
      <c r="AJF210"/>
      <c r="AJG210"/>
      <c r="AJH210"/>
      <c r="AJI210"/>
      <c r="AJJ210"/>
      <c r="AJK210"/>
      <c r="AJL210"/>
      <c r="AJM210"/>
      <c r="AJN210"/>
      <c r="AJO210"/>
      <c r="AJP210"/>
      <c r="AJQ210"/>
      <c r="AJR210"/>
      <c r="AJS210"/>
      <c r="AJT210"/>
      <c r="AJU210"/>
      <c r="AJV210"/>
      <c r="AJW210"/>
      <c r="AJX210"/>
      <c r="AJY210"/>
      <c r="AJZ210"/>
      <c r="AKA210"/>
      <c r="AKB210"/>
      <c r="AKC210"/>
      <c r="AKD210"/>
      <c r="AKE210"/>
      <c r="AKF210"/>
      <c r="AKG210"/>
      <c r="AKH210"/>
      <c r="AKI210"/>
      <c r="AKJ210"/>
      <c r="AKK210"/>
      <c r="AKL210"/>
      <c r="AKM210"/>
      <c r="AKN210"/>
      <c r="AKO210"/>
      <c r="AKP210"/>
      <c r="AKQ210"/>
      <c r="AKR210"/>
      <c r="AKS210"/>
      <c r="AKT210"/>
      <c r="AKU210"/>
      <c r="AKV210"/>
      <c r="AKW210"/>
      <c r="AKX210"/>
      <c r="AKY210"/>
      <c r="AKZ210"/>
      <c r="ALA210"/>
      <c r="ALB210"/>
      <c r="ALC210"/>
      <c r="ALD210"/>
      <c r="ALE210"/>
    </row>
    <row r="211" spans="2:993" ht="12.75" customHeight="1" x14ac:dyDescent="0.25">
      <c r="B211" s="213" t="str">
        <f>IFERROR(VLOOKUP(66,'Ficha 2. DATOS ACTUACIONES RHB'!$B$64:$AM$143,3,0),"")</f>
        <v/>
      </c>
      <c r="C211" s="778" t="str">
        <f>IFERROR(VLOOKUP(B211,'Ficha 2. DATOS ACTUACIONES RHB'!$D$64:$AR$143,2,0),"")</f>
        <v/>
      </c>
      <c r="D211" s="778"/>
      <c r="E211" s="778"/>
      <c r="F211" s="778"/>
      <c r="G211" s="778"/>
      <c r="H211" s="778"/>
      <c r="I211" s="755" t="str">
        <f>IFERROR(VLOOKUP(B211,'Ficha 2. DATOS ACTUACIONES RHB'!$D$64:$AR$143,27,0),"")</f>
        <v/>
      </c>
      <c r="J211" s="755"/>
      <c r="K211" s="756" t="str">
        <f>IFERROR(VLOOKUP(B211,'Ficha 2. DATOS ACTUACIONES RHB'!$D$64:$AR$143,19,0),"")</f>
        <v/>
      </c>
      <c r="L211" s="756"/>
      <c r="M211" s="756"/>
      <c r="N211" s="774" t="str">
        <f>IFERROR((VLOOKUP(B211,'Ficha 2. DATOS ACTUACIONES RHB'!$D$64:$AR$143,38,0)),"")</f>
        <v/>
      </c>
      <c r="O211" s="755"/>
      <c r="P211" s="755"/>
      <c r="Q211" s="755"/>
      <c r="R211" s="755" t="str">
        <f>IFERROR(VLOOKUP(B211,'Ficha 2. DATOS ACTUACIONES RHB'!$D$64:$AR$143,17,0),"")</f>
        <v/>
      </c>
      <c r="S211" s="755"/>
      <c r="T211" s="774" t="str">
        <f t="shared" si="57"/>
        <v/>
      </c>
      <c r="U211" s="755"/>
      <c r="V211" s="755"/>
      <c r="W211" s="755"/>
      <c r="X211" s="774" t="str">
        <f t="shared" si="58"/>
        <v/>
      </c>
      <c r="Y211" s="755"/>
      <c r="Z211" s="755"/>
      <c r="AA211" s="755"/>
      <c r="AB211" s="775" t="str">
        <f t="shared" si="59"/>
        <v/>
      </c>
      <c r="AC211" s="506"/>
      <c r="AD211" s="506"/>
      <c r="AE211" s="506"/>
      <c r="AF211" s="506"/>
      <c r="AG211" s="964">
        <f t="shared" si="61"/>
        <v>0</v>
      </c>
      <c r="AH211" s="965"/>
      <c r="AI211" s="965"/>
      <c r="AJ211" s="965"/>
      <c r="AK211" s="966"/>
      <c r="AL211" s="70"/>
      <c r="AM211" s="70"/>
      <c r="AN211" s="70"/>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c r="AFP211"/>
      <c r="AFQ211"/>
      <c r="AFR211"/>
      <c r="AFS211"/>
      <c r="AFT211"/>
      <c r="AFU211"/>
      <c r="AFV211"/>
      <c r="AFW211"/>
      <c r="AFX211"/>
      <c r="AFY211"/>
      <c r="AFZ211"/>
      <c r="AGA211"/>
      <c r="AGB211"/>
      <c r="AGC211"/>
      <c r="AGD211"/>
      <c r="AGE211"/>
      <c r="AGF211"/>
      <c r="AGG211"/>
      <c r="AGH211"/>
      <c r="AGI211"/>
      <c r="AGJ211"/>
      <c r="AGK211"/>
      <c r="AGL211"/>
      <c r="AGM211"/>
      <c r="AGN211"/>
      <c r="AGO211"/>
      <c r="AGP211"/>
      <c r="AGQ211"/>
      <c r="AGR211"/>
      <c r="AGS211"/>
      <c r="AGT211"/>
      <c r="AGU211"/>
      <c r="AGV211"/>
      <c r="AGW211"/>
      <c r="AGX211"/>
      <c r="AGY211"/>
      <c r="AGZ211"/>
      <c r="AHA211"/>
      <c r="AHB211"/>
      <c r="AHC211"/>
      <c r="AHD211"/>
      <c r="AHE211"/>
      <c r="AHF211"/>
      <c r="AHG211"/>
      <c r="AHH211"/>
      <c r="AHI211"/>
      <c r="AHJ211"/>
      <c r="AHK211"/>
      <c r="AHL211"/>
      <c r="AHM211"/>
      <c r="AHN211"/>
      <c r="AHO211"/>
      <c r="AHP211"/>
      <c r="AHQ211"/>
      <c r="AHR211"/>
      <c r="AHS211"/>
      <c r="AHT211"/>
      <c r="AHU211"/>
      <c r="AHV211"/>
      <c r="AHW211"/>
      <c r="AHX211"/>
      <c r="AHY211"/>
      <c r="AHZ211"/>
      <c r="AIA211"/>
      <c r="AIB211"/>
      <c r="AIC211"/>
      <c r="AID211"/>
      <c r="AIE211"/>
      <c r="AIF211"/>
      <c r="AIG211"/>
      <c r="AIH211"/>
      <c r="AII211"/>
      <c r="AIJ211"/>
      <c r="AIK211"/>
      <c r="AIL211"/>
      <c r="AIM211"/>
      <c r="AIN211"/>
      <c r="AIO211"/>
      <c r="AIP211"/>
      <c r="AIQ211"/>
      <c r="AIR211"/>
      <c r="AIS211"/>
      <c r="AIT211"/>
      <c r="AIU211"/>
      <c r="AIV211"/>
      <c r="AIW211"/>
      <c r="AIX211"/>
      <c r="AIY211"/>
      <c r="AIZ211"/>
      <c r="AJA211"/>
      <c r="AJB211"/>
      <c r="AJC211"/>
      <c r="AJD211"/>
      <c r="AJE211"/>
      <c r="AJF211"/>
      <c r="AJG211"/>
      <c r="AJH211"/>
      <c r="AJI211"/>
      <c r="AJJ211"/>
      <c r="AJK211"/>
      <c r="AJL211"/>
      <c r="AJM211"/>
      <c r="AJN211"/>
      <c r="AJO211"/>
      <c r="AJP211"/>
      <c r="AJQ211"/>
      <c r="AJR211"/>
      <c r="AJS211"/>
      <c r="AJT211"/>
      <c r="AJU211"/>
      <c r="AJV211"/>
      <c r="AJW211"/>
      <c r="AJX211"/>
      <c r="AJY211"/>
      <c r="AJZ211"/>
      <c r="AKA211"/>
      <c r="AKB211"/>
      <c r="AKC211"/>
      <c r="AKD211"/>
      <c r="AKE211"/>
      <c r="AKF211"/>
      <c r="AKG211"/>
      <c r="AKH211"/>
      <c r="AKI211"/>
      <c r="AKJ211"/>
      <c r="AKK211"/>
      <c r="AKL211"/>
      <c r="AKM211"/>
      <c r="AKN211"/>
      <c r="AKO211"/>
      <c r="AKP211"/>
      <c r="AKQ211"/>
      <c r="AKR211"/>
      <c r="AKS211"/>
      <c r="AKT211"/>
      <c r="AKU211"/>
      <c r="AKV211"/>
      <c r="AKW211"/>
      <c r="AKX211"/>
      <c r="AKY211"/>
      <c r="AKZ211"/>
      <c r="ALA211"/>
      <c r="ALB211"/>
      <c r="ALC211"/>
      <c r="ALD211"/>
      <c r="ALE211"/>
    </row>
    <row r="212" spans="2:993" ht="12.75" customHeight="1" x14ac:dyDescent="0.25">
      <c r="B212" s="213" t="str">
        <f>IFERROR(VLOOKUP(67,'Ficha 2. DATOS ACTUACIONES RHB'!$B$64:$AM$143,3,0),"")</f>
        <v/>
      </c>
      <c r="C212" s="778" t="str">
        <f>IFERROR(VLOOKUP(B212,'Ficha 2. DATOS ACTUACIONES RHB'!$D$64:$AR$143,2,0),"")</f>
        <v/>
      </c>
      <c r="D212" s="778"/>
      <c r="E212" s="778"/>
      <c r="F212" s="778"/>
      <c r="G212" s="778"/>
      <c r="H212" s="778"/>
      <c r="I212" s="755" t="str">
        <f>IFERROR(VLOOKUP(B212,'Ficha 2. DATOS ACTUACIONES RHB'!$D$64:$AR$143,27,0),"")</f>
        <v/>
      </c>
      <c r="J212" s="755"/>
      <c r="K212" s="756" t="str">
        <f>IFERROR(VLOOKUP(B212,'Ficha 2. DATOS ACTUACIONES RHB'!$D$64:$AR$143,19,0),"")</f>
        <v/>
      </c>
      <c r="L212" s="756"/>
      <c r="M212" s="756"/>
      <c r="N212" s="774" t="str">
        <f>IFERROR((VLOOKUP(B212,'Ficha 2. DATOS ACTUACIONES RHB'!$D$64:$AR$143,38,0)),"")</f>
        <v/>
      </c>
      <c r="O212" s="755"/>
      <c r="P212" s="755"/>
      <c r="Q212" s="755"/>
      <c r="R212" s="755" t="str">
        <f>IFERROR(VLOOKUP(B212,'Ficha 2. DATOS ACTUACIONES RHB'!$D$64:$AR$143,17,0),"")</f>
        <v/>
      </c>
      <c r="S212" s="755"/>
      <c r="T212" s="774" t="str">
        <f t="shared" si="57"/>
        <v/>
      </c>
      <c r="U212" s="755"/>
      <c r="V212" s="755"/>
      <c r="W212" s="755"/>
      <c r="X212" s="774" t="str">
        <f t="shared" si="58"/>
        <v/>
      </c>
      <c r="Y212" s="755"/>
      <c r="Z212" s="755"/>
      <c r="AA212" s="755"/>
      <c r="AB212" s="775" t="str">
        <f t="shared" si="59"/>
        <v/>
      </c>
      <c r="AC212" s="506"/>
      <c r="AD212" s="506"/>
      <c r="AE212" s="506"/>
      <c r="AF212" s="506"/>
      <c r="AG212" s="964">
        <f t="shared" si="61"/>
        <v>0</v>
      </c>
      <c r="AH212" s="965"/>
      <c r="AI212" s="965"/>
      <c r="AJ212" s="965"/>
      <c r="AK212" s="966"/>
      <c r="AL212" s="70"/>
      <c r="AM212" s="70"/>
      <c r="AN212" s="70"/>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c r="AFB212"/>
      <c r="AFC212"/>
      <c r="AFD212"/>
      <c r="AFE212"/>
      <c r="AFF212"/>
      <c r="AFG212"/>
      <c r="AFH212"/>
      <c r="AFI212"/>
      <c r="AFJ212"/>
      <c r="AFK212"/>
      <c r="AFL212"/>
      <c r="AFM212"/>
      <c r="AFN212"/>
      <c r="AFO212"/>
      <c r="AFP212"/>
      <c r="AFQ212"/>
      <c r="AFR212"/>
      <c r="AFS212"/>
      <c r="AFT212"/>
      <c r="AFU212"/>
      <c r="AFV212"/>
      <c r="AFW212"/>
      <c r="AFX212"/>
      <c r="AFY212"/>
      <c r="AFZ212"/>
      <c r="AGA212"/>
      <c r="AGB212"/>
      <c r="AGC212"/>
      <c r="AGD212"/>
      <c r="AGE212"/>
      <c r="AGF212"/>
      <c r="AGG212"/>
      <c r="AGH212"/>
      <c r="AGI212"/>
      <c r="AGJ212"/>
      <c r="AGK212"/>
      <c r="AGL212"/>
      <c r="AGM212"/>
      <c r="AGN212"/>
      <c r="AGO212"/>
      <c r="AGP212"/>
      <c r="AGQ212"/>
      <c r="AGR212"/>
      <c r="AGS212"/>
      <c r="AGT212"/>
      <c r="AGU212"/>
      <c r="AGV212"/>
      <c r="AGW212"/>
      <c r="AGX212"/>
      <c r="AGY212"/>
      <c r="AGZ212"/>
      <c r="AHA212"/>
      <c r="AHB212"/>
      <c r="AHC212"/>
      <c r="AHD212"/>
      <c r="AHE212"/>
      <c r="AHF212"/>
      <c r="AHG212"/>
      <c r="AHH212"/>
      <c r="AHI212"/>
      <c r="AHJ212"/>
      <c r="AHK212"/>
      <c r="AHL212"/>
      <c r="AHM212"/>
      <c r="AHN212"/>
      <c r="AHO212"/>
      <c r="AHP212"/>
      <c r="AHQ212"/>
      <c r="AHR212"/>
      <c r="AHS212"/>
      <c r="AHT212"/>
      <c r="AHU212"/>
      <c r="AHV212"/>
      <c r="AHW212"/>
      <c r="AHX212"/>
      <c r="AHY212"/>
      <c r="AHZ212"/>
      <c r="AIA212"/>
      <c r="AIB212"/>
      <c r="AIC212"/>
      <c r="AID212"/>
      <c r="AIE212"/>
      <c r="AIF212"/>
      <c r="AIG212"/>
      <c r="AIH212"/>
      <c r="AII212"/>
      <c r="AIJ212"/>
      <c r="AIK212"/>
      <c r="AIL212"/>
      <c r="AIM212"/>
      <c r="AIN212"/>
      <c r="AIO212"/>
      <c r="AIP212"/>
      <c r="AIQ212"/>
      <c r="AIR212"/>
      <c r="AIS212"/>
      <c r="AIT212"/>
      <c r="AIU212"/>
      <c r="AIV212"/>
      <c r="AIW212"/>
      <c r="AIX212"/>
      <c r="AIY212"/>
      <c r="AIZ212"/>
      <c r="AJA212"/>
      <c r="AJB212"/>
      <c r="AJC212"/>
      <c r="AJD212"/>
      <c r="AJE212"/>
      <c r="AJF212"/>
      <c r="AJG212"/>
      <c r="AJH212"/>
      <c r="AJI212"/>
      <c r="AJJ212"/>
      <c r="AJK212"/>
      <c r="AJL212"/>
      <c r="AJM212"/>
      <c r="AJN212"/>
      <c r="AJO212"/>
      <c r="AJP212"/>
      <c r="AJQ212"/>
      <c r="AJR212"/>
      <c r="AJS212"/>
      <c r="AJT212"/>
      <c r="AJU212"/>
      <c r="AJV212"/>
      <c r="AJW212"/>
      <c r="AJX212"/>
      <c r="AJY212"/>
      <c r="AJZ212"/>
      <c r="AKA212"/>
      <c r="AKB212"/>
      <c r="AKC212"/>
      <c r="AKD212"/>
      <c r="AKE212"/>
      <c r="AKF212"/>
      <c r="AKG212"/>
      <c r="AKH212"/>
      <c r="AKI212"/>
      <c r="AKJ212"/>
      <c r="AKK212"/>
      <c r="AKL212"/>
      <c r="AKM212"/>
      <c r="AKN212"/>
      <c r="AKO212"/>
      <c r="AKP212"/>
      <c r="AKQ212"/>
      <c r="AKR212"/>
      <c r="AKS212"/>
      <c r="AKT212"/>
      <c r="AKU212"/>
      <c r="AKV212"/>
      <c r="AKW212"/>
      <c r="AKX212"/>
      <c r="AKY212"/>
      <c r="AKZ212"/>
      <c r="ALA212"/>
      <c r="ALB212"/>
      <c r="ALC212"/>
      <c r="ALD212"/>
      <c r="ALE212"/>
    </row>
    <row r="213" spans="2:993" ht="12.75" customHeight="1" x14ac:dyDescent="0.25">
      <c r="B213" s="213" t="str">
        <f>IFERROR(VLOOKUP(68,'Ficha 2. DATOS ACTUACIONES RHB'!$B$64:$AM$143,3,0),"")</f>
        <v/>
      </c>
      <c r="C213" s="778" t="str">
        <f>IFERROR(VLOOKUP(B213,'Ficha 2. DATOS ACTUACIONES RHB'!$D$64:$AR$143,2,0),"")</f>
        <v/>
      </c>
      <c r="D213" s="778"/>
      <c r="E213" s="778"/>
      <c r="F213" s="778"/>
      <c r="G213" s="778"/>
      <c r="H213" s="778"/>
      <c r="I213" s="755" t="str">
        <f>IFERROR(VLOOKUP(B213,'Ficha 2. DATOS ACTUACIONES RHB'!$D$64:$AR$143,27,0),"")</f>
        <v/>
      </c>
      <c r="J213" s="755"/>
      <c r="K213" s="756" t="str">
        <f>IFERROR(VLOOKUP(B213,'Ficha 2. DATOS ACTUACIONES RHB'!$D$64:$AR$143,19,0),"")</f>
        <v/>
      </c>
      <c r="L213" s="756"/>
      <c r="M213" s="756"/>
      <c r="N213" s="774" t="str">
        <f>IFERROR((VLOOKUP(B213,'Ficha 2. DATOS ACTUACIONES RHB'!$D$64:$AR$143,38,0)),"")</f>
        <v/>
      </c>
      <c r="O213" s="755"/>
      <c r="P213" s="755"/>
      <c r="Q213" s="755"/>
      <c r="R213" s="755" t="str">
        <f>IFERROR(VLOOKUP(B213,'Ficha 2. DATOS ACTUACIONES RHB'!$D$64:$AR$143,17,0),"")</f>
        <v/>
      </c>
      <c r="S213" s="755"/>
      <c r="T213" s="774" t="str">
        <f t="shared" si="57"/>
        <v/>
      </c>
      <c r="U213" s="755"/>
      <c r="V213" s="755"/>
      <c r="W213" s="755"/>
      <c r="X213" s="774" t="str">
        <f t="shared" si="58"/>
        <v/>
      </c>
      <c r="Y213" s="755"/>
      <c r="Z213" s="755"/>
      <c r="AA213" s="755"/>
      <c r="AB213" s="775" t="str">
        <f t="shared" si="59"/>
        <v/>
      </c>
      <c r="AC213" s="506"/>
      <c r="AD213" s="506"/>
      <c r="AE213" s="506"/>
      <c r="AF213" s="506"/>
      <c r="AG213" s="964">
        <f t="shared" si="61"/>
        <v>0</v>
      </c>
      <c r="AH213" s="965"/>
      <c r="AI213" s="965"/>
      <c r="AJ213" s="965"/>
      <c r="AK213" s="966"/>
      <c r="AL213" s="70"/>
      <c r="AM213" s="70"/>
      <c r="AN213" s="70"/>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c r="AFP213"/>
      <c r="AFQ213"/>
      <c r="AFR213"/>
      <c r="AFS213"/>
      <c r="AFT213"/>
      <c r="AFU213"/>
      <c r="AFV213"/>
      <c r="AFW213"/>
      <c r="AFX213"/>
      <c r="AFY213"/>
      <c r="AFZ213"/>
      <c r="AGA213"/>
      <c r="AGB213"/>
      <c r="AGC213"/>
      <c r="AGD213"/>
      <c r="AGE213"/>
      <c r="AGF213"/>
      <c r="AGG213"/>
      <c r="AGH213"/>
      <c r="AGI213"/>
      <c r="AGJ213"/>
      <c r="AGK213"/>
      <c r="AGL213"/>
      <c r="AGM213"/>
      <c r="AGN213"/>
      <c r="AGO213"/>
      <c r="AGP213"/>
      <c r="AGQ213"/>
      <c r="AGR213"/>
      <c r="AGS213"/>
      <c r="AGT213"/>
      <c r="AGU213"/>
      <c r="AGV213"/>
      <c r="AGW213"/>
      <c r="AGX213"/>
      <c r="AGY213"/>
      <c r="AGZ213"/>
      <c r="AHA213"/>
      <c r="AHB213"/>
      <c r="AHC213"/>
      <c r="AHD213"/>
      <c r="AHE213"/>
      <c r="AHF213"/>
      <c r="AHG213"/>
      <c r="AHH213"/>
      <c r="AHI213"/>
      <c r="AHJ213"/>
      <c r="AHK213"/>
      <c r="AHL213"/>
      <c r="AHM213"/>
      <c r="AHN213"/>
      <c r="AHO213"/>
      <c r="AHP213"/>
      <c r="AHQ213"/>
      <c r="AHR213"/>
      <c r="AHS213"/>
      <c r="AHT213"/>
      <c r="AHU213"/>
      <c r="AHV213"/>
      <c r="AHW213"/>
      <c r="AHX213"/>
      <c r="AHY213"/>
      <c r="AHZ213"/>
      <c r="AIA213"/>
      <c r="AIB213"/>
      <c r="AIC213"/>
      <c r="AID213"/>
      <c r="AIE213"/>
      <c r="AIF213"/>
      <c r="AIG213"/>
      <c r="AIH213"/>
      <c r="AII213"/>
      <c r="AIJ213"/>
      <c r="AIK213"/>
      <c r="AIL213"/>
      <c r="AIM213"/>
      <c r="AIN213"/>
      <c r="AIO213"/>
      <c r="AIP213"/>
      <c r="AIQ213"/>
      <c r="AIR213"/>
      <c r="AIS213"/>
      <c r="AIT213"/>
      <c r="AIU213"/>
      <c r="AIV213"/>
      <c r="AIW213"/>
      <c r="AIX213"/>
      <c r="AIY213"/>
      <c r="AIZ213"/>
      <c r="AJA213"/>
      <c r="AJB213"/>
      <c r="AJC213"/>
      <c r="AJD213"/>
      <c r="AJE213"/>
      <c r="AJF213"/>
      <c r="AJG213"/>
      <c r="AJH213"/>
      <c r="AJI213"/>
      <c r="AJJ213"/>
      <c r="AJK213"/>
      <c r="AJL213"/>
      <c r="AJM213"/>
      <c r="AJN213"/>
      <c r="AJO213"/>
      <c r="AJP213"/>
      <c r="AJQ213"/>
      <c r="AJR213"/>
      <c r="AJS213"/>
      <c r="AJT213"/>
      <c r="AJU213"/>
      <c r="AJV213"/>
      <c r="AJW213"/>
      <c r="AJX213"/>
      <c r="AJY213"/>
      <c r="AJZ213"/>
      <c r="AKA213"/>
      <c r="AKB213"/>
      <c r="AKC213"/>
      <c r="AKD213"/>
      <c r="AKE213"/>
      <c r="AKF213"/>
      <c r="AKG213"/>
      <c r="AKH213"/>
      <c r="AKI213"/>
      <c r="AKJ213"/>
      <c r="AKK213"/>
      <c r="AKL213"/>
      <c r="AKM213"/>
      <c r="AKN213"/>
      <c r="AKO213"/>
      <c r="AKP213"/>
      <c r="AKQ213"/>
      <c r="AKR213"/>
      <c r="AKS213"/>
      <c r="AKT213"/>
      <c r="AKU213"/>
      <c r="AKV213"/>
      <c r="AKW213"/>
      <c r="AKX213"/>
      <c r="AKY213"/>
      <c r="AKZ213"/>
      <c r="ALA213"/>
      <c r="ALB213"/>
      <c r="ALC213"/>
      <c r="ALD213"/>
      <c r="ALE213"/>
    </row>
    <row r="214" spans="2:993" ht="12.75" customHeight="1" x14ac:dyDescent="0.25">
      <c r="B214" s="213" t="str">
        <f>IFERROR(VLOOKUP(69,'Ficha 2. DATOS ACTUACIONES RHB'!$B$64:$AM$143,3,0),"")</f>
        <v/>
      </c>
      <c r="C214" s="778" t="str">
        <f>IFERROR(VLOOKUP(B214,'Ficha 2. DATOS ACTUACIONES RHB'!$D$64:$AR$143,2,0),"")</f>
        <v/>
      </c>
      <c r="D214" s="778"/>
      <c r="E214" s="778"/>
      <c r="F214" s="778"/>
      <c r="G214" s="778"/>
      <c r="H214" s="778"/>
      <c r="I214" s="755" t="str">
        <f>IFERROR(VLOOKUP(B214,'Ficha 2. DATOS ACTUACIONES RHB'!$D$64:$AR$143,27,0),"")</f>
        <v/>
      </c>
      <c r="J214" s="755"/>
      <c r="K214" s="756" t="str">
        <f>IFERROR(VLOOKUP(B214,'Ficha 2. DATOS ACTUACIONES RHB'!$D$64:$AR$143,19,0),"")</f>
        <v/>
      </c>
      <c r="L214" s="756"/>
      <c r="M214" s="756"/>
      <c r="N214" s="774" t="str">
        <f>IFERROR((VLOOKUP(B214,'Ficha 2. DATOS ACTUACIONES RHB'!$D$64:$AR$143,38,0)),"")</f>
        <v/>
      </c>
      <c r="O214" s="755"/>
      <c r="P214" s="755"/>
      <c r="Q214" s="755"/>
      <c r="R214" s="755" t="str">
        <f>IFERROR(VLOOKUP(B214,'Ficha 2. DATOS ACTUACIONES RHB'!$D$64:$AR$143,17,0),"")</f>
        <v/>
      </c>
      <c r="S214" s="755"/>
      <c r="T214" s="774" t="str">
        <f t="shared" si="57"/>
        <v/>
      </c>
      <c r="U214" s="755"/>
      <c r="V214" s="755"/>
      <c r="W214" s="755"/>
      <c r="X214" s="774" t="str">
        <f t="shared" si="58"/>
        <v/>
      </c>
      <c r="Y214" s="755"/>
      <c r="Z214" s="755"/>
      <c r="AA214" s="755"/>
      <c r="AB214" s="775" t="str">
        <f t="shared" si="59"/>
        <v/>
      </c>
      <c r="AC214" s="506"/>
      <c r="AD214" s="506"/>
      <c r="AE214" s="506"/>
      <c r="AF214" s="506"/>
      <c r="AG214" s="964">
        <f t="shared" si="61"/>
        <v>0</v>
      </c>
      <c r="AH214" s="965"/>
      <c r="AI214" s="965"/>
      <c r="AJ214" s="965"/>
      <c r="AK214" s="966"/>
      <c r="AL214" s="70"/>
      <c r="AM214" s="70"/>
      <c r="AN214" s="70"/>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c r="AFB214"/>
      <c r="AFC214"/>
      <c r="AFD214"/>
      <c r="AFE214"/>
      <c r="AFF214"/>
      <c r="AFG214"/>
      <c r="AFH214"/>
      <c r="AFI214"/>
      <c r="AFJ214"/>
      <c r="AFK214"/>
      <c r="AFL214"/>
      <c r="AFM214"/>
      <c r="AFN214"/>
      <c r="AFO214"/>
      <c r="AFP214"/>
      <c r="AFQ214"/>
      <c r="AFR214"/>
      <c r="AFS214"/>
      <c r="AFT214"/>
      <c r="AFU214"/>
      <c r="AFV214"/>
      <c r="AFW214"/>
      <c r="AFX214"/>
      <c r="AFY214"/>
      <c r="AFZ214"/>
      <c r="AGA214"/>
      <c r="AGB214"/>
      <c r="AGC214"/>
      <c r="AGD214"/>
      <c r="AGE214"/>
      <c r="AGF214"/>
      <c r="AGG214"/>
      <c r="AGH214"/>
      <c r="AGI214"/>
      <c r="AGJ214"/>
      <c r="AGK214"/>
      <c r="AGL214"/>
      <c r="AGM214"/>
      <c r="AGN214"/>
      <c r="AGO214"/>
      <c r="AGP214"/>
      <c r="AGQ214"/>
      <c r="AGR214"/>
      <c r="AGS214"/>
      <c r="AGT214"/>
      <c r="AGU214"/>
      <c r="AGV214"/>
      <c r="AGW214"/>
      <c r="AGX214"/>
      <c r="AGY214"/>
      <c r="AGZ214"/>
      <c r="AHA214"/>
      <c r="AHB214"/>
      <c r="AHC214"/>
      <c r="AHD214"/>
      <c r="AHE214"/>
      <c r="AHF214"/>
      <c r="AHG214"/>
      <c r="AHH214"/>
      <c r="AHI214"/>
      <c r="AHJ214"/>
      <c r="AHK214"/>
      <c r="AHL214"/>
      <c r="AHM214"/>
      <c r="AHN214"/>
      <c r="AHO214"/>
      <c r="AHP214"/>
      <c r="AHQ214"/>
      <c r="AHR214"/>
      <c r="AHS214"/>
      <c r="AHT214"/>
      <c r="AHU214"/>
      <c r="AHV214"/>
      <c r="AHW214"/>
      <c r="AHX214"/>
      <c r="AHY214"/>
      <c r="AHZ214"/>
      <c r="AIA214"/>
      <c r="AIB214"/>
      <c r="AIC214"/>
      <c r="AID214"/>
      <c r="AIE214"/>
      <c r="AIF214"/>
      <c r="AIG214"/>
      <c r="AIH214"/>
      <c r="AII214"/>
      <c r="AIJ214"/>
      <c r="AIK214"/>
      <c r="AIL214"/>
      <c r="AIM214"/>
      <c r="AIN214"/>
      <c r="AIO214"/>
      <c r="AIP214"/>
      <c r="AIQ214"/>
      <c r="AIR214"/>
      <c r="AIS214"/>
      <c r="AIT214"/>
      <c r="AIU214"/>
      <c r="AIV214"/>
      <c r="AIW214"/>
      <c r="AIX214"/>
      <c r="AIY214"/>
      <c r="AIZ214"/>
      <c r="AJA214"/>
      <c r="AJB214"/>
      <c r="AJC214"/>
      <c r="AJD214"/>
      <c r="AJE214"/>
      <c r="AJF214"/>
      <c r="AJG214"/>
      <c r="AJH214"/>
      <c r="AJI214"/>
      <c r="AJJ214"/>
      <c r="AJK214"/>
      <c r="AJL214"/>
      <c r="AJM214"/>
      <c r="AJN214"/>
      <c r="AJO214"/>
      <c r="AJP214"/>
      <c r="AJQ214"/>
      <c r="AJR214"/>
      <c r="AJS214"/>
      <c r="AJT214"/>
      <c r="AJU214"/>
      <c r="AJV214"/>
      <c r="AJW214"/>
      <c r="AJX214"/>
      <c r="AJY214"/>
      <c r="AJZ214"/>
      <c r="AKA214"/>
      <c r="AKB214"/>
      <c r="AKC214"/>
      <c r="AKD214"/>
      <c r="AKE214"/>
      <c r="AKF214"/>
      <c r="AKG214"/>
      <c r="AKH214"/>
      <c r="AKI214"/>
      <c r="AKJ214"/>
      <c r="AKK214"/>
      <c r="AKL214"/>
      <c r="AKM214"/>
      <c r="AKN214"/>
      <c r="AKO214"/>
      <c r="AKP214"/>
      <c r="AKQ214"/>
      <c r="AKR214"/>
      <c r="AKS214"/>
      <c r="AKT214"/>
      <c r="AKU214"/>
      <c r="AKV214"/>
      <c r="AKW214"/>
      <c r="AKX214"/>
      <c r="AKY214"/>
      <c r="AKZ214"/>
      <c r="ALA214"/>
      <c r="ALB214"/>
      <c r="ALC214"/>
      <c r="ALD214"/>
      <c r="ALE214"/>
    </row>
    <row r="215" spans="2:993" ht="12.75" customHeight="1" x14ac:dyDescent="0.25">
      <c r="B215" s="213" t="str">
        <f>IFERROR(VLOOKUP(70,'Ficha 2. DATOS ACTUACIONES RHB'!$B$64:$AM$143,3,0),"")</f>
        <v/>
      </c>
      <c r="C215" s="778" t="str">
        <f>IFERROR(VLOOKUP(B215,'Ficha 2. DATOS ACTUACIONES RHB'!$D$64:$AR$143,2,0),"")</f>
        <v/>
      </c>
      <c r="D215" s="778"/>
      <c r="E215" s="778"/>
      <c r="F215" s="778"/>
      <c r="G215" s="778"/>
      <c r="H215" s="778"/>
      <c r="I215" s="755" t="str">
        <f>IFERROR(VLOOKUP(B215,'Ficha 2. DATOS ACTUACIONES RHB'!$D$64:$AR$143,27,0),"")</f>
        <v/>
      </c>
      <c r="J215" s="755"/>
      <c r="K215" s="756" t="str">
        <f>IFERROR(VLOOKUP(B215,'Ficha 2. DATOS ACTUACIONES RHB'!$D$64:$AR$143,19,0),"")</f>
        <v/>
      </c>
      <c r="L215" s="756"/>
      <c r="M215" s="756"/>
      <c r="N215" s="774" t="str">
        <f>IFERROR((VLOOKUP(B215,'Ficha 2. DATOS ACTUACIONES RHB'!$D$64:$AR$143,38,0)),"")</f>
        <v/>
      </c>
      <c r="O215" s="755"/>
      <c r="P215" s="755"/>
      <c r="Q215" s="755"/>
      <c r="R215" s="755" t="str">
        <f>IFERROR(VLOOKUP(B215,'Ficha 2. DATOS ACTUACIONES RHB'!$D$64:$AR$143,17,0),"")</f>
        <v/>
      </c>
      <c r="S215" s="755"/>
      <c r="T215" s="774" t="str">
        <f t="shared" si="57"/>
        <v/>
      </c>
      <c r="U215" s="755"/>
      <c r="V215" s="755"/>
      <c r="W215" s="755"/>
      <c r="X215" s="774" t="str">
        <f t="shared" si="58"/>
        <v/>
      </c>
      <c r="Y215" s="755"/>
      <c r="Z215" s="755"/>
      <c r="AA215" s="755"/>
      <c r="AB215" s="775" t="str">
        <f t="shared" si="59"/>
        <v/>
      </c>
      <c r="AC215" s="506"/>
      <c r="AD215" s="506"/>
      <c r="AE215" s="506"/>
      <c r="AF215" s="506"/>
      <c r="AG215" s="964">
        <f t="shared" si="61"/>
        <v>0</v>
      </c>
      <c r="AH215" s="965"/>
      <c r="AI215" s="965"/>
      <c r="AJ215" s="965"/>
      <c r="AK215" s="966"/>
      <c r="AL215" s="70"/>
      <c r="AM215" s="70"/>
      <c r="AN215" s="70"/>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c r="AIV215"/>
      <c r="AIW215"/>
      <c r="AIX215"/>
      <c r="AIY215"/>
      <c r="AIZ215"/>
      <c r="AJA215"/>
      <c r="AJB215"/>
      <c r="AJC215"/>
      <c r="AJD215"/>
      <c r="AJE215"/>
      <c r="AJF215"/>
      <c r="AJG215"/>
      <c r="AJH215"/>
      <c r="AJI215"/>
      <c r="AJJ215"/>
      <c r="AJK215"/>
      <c r="AJL215"/>
      <c r="AJM215"/>
      <c r="AJN215"/>
      <c r="AJO215"/>
      <c r="AJP215"/>
      <c r="AJQ215"/>
      <c r="AJR215"/>
      <c r="AJS215"/>
      <c r="AJT215"/>
      <c r="AJU215"/>
      <c r="AJV215"/>
      <c r="AJW215"/>
      <c r="AJX215"/>
      <c r="AJY215"/>
      <c r="AJZ215"/>
      <c r="AKA215"/>
      <c r="AKB215"/>
      <c r="AKC215"/>
      <c r="AKD215"/>
      <c r="AKE215"/>
      <c r="AKF215"/>
      <c r="AKG215"/>
      <c r="AKH215"/>
      <c r="AKI215"/>
      <c r="AKJ215"/>
      <c r="AKK215"/>
      <c r="AKL215"/>
      <c r="AKM215"/>
      <c r="AKN215"/>
      <c r="AKO215"/>
      <c r="AKP215"/>
      <c r="AKQ215"/>
      <c r="AKR215"/>
      <c r="AKS215"/>
      <c r="AKT215"/>
      <c r="AKU215"/>
      <c r="AKV215"/>
      <c r="AKW215"/>
      <c r="AKX215"/>
      <c r="AKY215"/>
      <c r="AKZ215"/>
      <c r="ALA215"/>
      <c r="ALB215"/>
      <c r="ALC215"/>
      <c r="ALD215"/>
      <c r="ALE215"/>
    </row>
    <row r="216" spans="2:993" ht="12.75" customHeight="1" x14ac:dyDescent="0.25">
      <c r="B216" s="213" t="str">
        <f>IFERROR(VLOOKUP(71,'Ficha 2. DATOS ACTUACIONES RHB'!$B$64:$AM$143,3,0),"")</f>
        <v/>
      </c>
      <c r="C216" s="778" t="str">
        <f>IFERROR(VLOOKUP(B216,'Ficha 2. DATOS ACTUACIONES RHB'!$D$64:$AR$143,2,0),"")</f>
        <v/>
      </c>
      <c r="D216" s="778"/>
      <c r="E216" s="778"/>
      <c r="F216" s="778"/>
      <c r="G216" s="778"/>
      <c r="H216" s="778"/>
      <c r="I216" s="755" t="str">
        <f>IFERROR(VLOOKUP(B216,'Ficha 2. DATOS ACTUACIONES RHB'!$D$64:$AR$143,27,0),"")</f>
        <v/>
      </c>
      <c r="J216" s="755"/>
      <c r="K216" s="756" t="str">
        <f>IFERROR(VLOOKUP(B216,'Ficha 2. DATOS ACTUACIONES RHB'!$D$64:$AR$143,19,0),"")</f>
        <v/>
      </c>
      <c r="L216" s="756"/>
      <c r="M216" s="756"/>
      <c r="N216" s="774" t="str">
        <f>IFERROR((VLOOKUP(B216,'Ficha 2. DATOS ACTUACIONES RHB'!$D$64:$AR$143,38,0)),"")</f>
        <v/>
      </c>
      <c r="O216" s="755"/>
      <c r="P216" s="755"/>
      <c r="Q216" s="755"/>
      <c r="R216" s="755" t="str">
        <f>IFERROR(VLOOKUP(B216,'Ficha 2. DATOS ACTUACIONES RHB'!$D$64:$AR$143,17,0),"")</f>
        <v/>
      </c>
      <c r="S216" s="755"/>
      <c r="T216" s="774" t="str">
        <f t="shared" ref="T216:T225" si="63">IFERROR((VLOOKUP(B216,$B$59:$AK$138,22,0)+VLOOKUP(B216,$B$59:$AK$138,31,0)+VLOOKUP(B216,$B$59:$AK$138,34,0))*K216,"")</f>
        <v/>
      </c>
      <c r="U216" s="755"/>
      <c r="V216" s="755"/>
      <c r="W216" s="755"/>
      <c r="X216" s="774" t="str">
        <f t="shared" ref="X216:X225" si="64">IF(N216="","",IF((N216-T216)&lt;0,0,N216-T216))</f>
        <v/>
      </c>
      <c r="Y216" s="755"/>
      <c r="Z216" s="755"/>
      <c r="AA216" s="755"/>
      <c r="AB216" s="775" t="str">
        <f t="shared" ref="AB216:AB225" si="65">IF(R216="","",IF((R216*(IF($I216="R1",$AE$16,IF($I216="R2",$AE$17,IF($I216="R3",$AE$18,"")))))-(K216*VLOOKUP(B216,$B$59:$AK$138,22,0))&lt;0,0,(R216*(IF($I216="R1",$AE$16,IF($I216="R2",$AE$17,IF($I216="R3",$AE$18,"")))))-(K216*VLOOKUP(B216,$B$59:$AK$138,22,0))))</f>
        <v/>
      </c>
      <c r="AC216" s="506"/>
      <c r="AD216" s="506"/>
      <c r="AE216" s="506"/>
      <c r="AF216" s="506"/>
      <c r="AG216" s="964">
        <f t="shared" si="61"/>
        <v>0</v>
      </c>
      <c r="AH216" s="965"/>
      <c r="AI216" s="965"/>
      <c r="AJ216" s="965"/>
      <c r="AK216" s="966"/>
      <c r="AL216" s="70"/>
      <c r="AM216" s="70"/>
      <c r="AN216" s="70"/>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c r="AFL216"/>
      <c r="AFM216"/>
      <c r="AFN216"/>
      <c r="AFO216"/>
      <c r="AFP216"/>
      <c r="AFQ216"/>
      <c r="AFR216"/>
      <c r="AFS216"/>
      <c r="AFT216"/>
      <c r="AFU216"/>
      <c r="AFV216"/>
      <c r="AFW216"/>
      <c r="AFX216"/>
      <c r="AFY216"/>
      <c r="AFZ216"/>
      <c r="AGA216"/>
      <c r="AGB216"/>
      <c r="AGC216"/>
      <c r="AGD216"/>
      <c r="AGE216"/>
      <c r="AGF216"/>
      <c r="AGG216"/>
      <c r="AGH216"/>
      <c r="AGI216"/>
      <c r="AGJ216"/>
      <c r="AGK216"/>
      <c r="AGL216"/>
      <c r="AGM216"/>
      <c r="AGN216"/>
      <c r="AGO216"/>
      <c r="AGP216"/>
      <c r="AGQ216"/>
      <c r="AGR216"/>
      <c r="AGS216"/>
      <c r="AGT216"/>
      <c r="AGU216"/>
      <c r="AGV216"/>
      <c r="AGW216"/>
      <c r="AGX216"/>
      <c r="AGY216"/>
      <c r="AGZ216"/>
      <c r="AHA216"/>
      <c r="AHB216"/>
      <c r="AHC216"/>
      <c r="AHD216"/>
      <c r="AHE216"/>
      <c r="AHF216"/>
      <c r="AHG216"/>
      <c r="AHH216"/>
      <c r="AHI216"/>
      <c r="AHJ216"/>
      <c r="AHK216"/>
      <c r="AHL216"/>
      <c r="AHM216"/>
      <c r="AHN216"/>
      <c r="AHO216"/>
      <c r="AHP216"/>
      <c r="AHQ216"/>
      <c r="AHR216"/>
      <c r="AHS216"/>
      <c r="AHT216"/>
      <c r="AHU216"/>
      <c r="AHV216"/>
      <c r="AHW216"/>
      <c r="AHX216"/>
      <c r="AHY216"/>
      <c r="AHZ216"/>
      <c r="AIA216"/>
      <c r="AIB216"/>
      <c r="AIC216"/>
      <c r="AID216"/>
      <c r="AIE216"/>
      <c r="AIF216"/>
      <c r="AIG216"/>
      <c r="AIH216"/>
      <c r="AII216"/>
      <c r="AIJ216"/>
      <c r="AIK216"/>
      <c r="AIL216"/>
      <c r="AIM216"/>
      <c r="AIN216"/>
      <c r="AIO216"/>
      <c r="AIP216"/>
      <c r="AIQ216"/>
      <c r="AIR216"/>
      <c r="AIS216"/>
      <c r="AIT216"/>
      <c r="AIU216"/>
      <c r="AIV216"/>
      <c r="AIW216"/>
      <c r="AIX216"/>
      <c r="AIY216"/>
      <c r="AIZ216"/>
      <c r="AJA216"/>
      <c r="AJB216"/>
      <c r="AJC216"/>
      <c r="AJD216"/>
      <c r="AJE216"/>
      <c r="AJF216"/>
      <c r="AJG216"/>
      <c r="AJH216"/>
      <c r="AJI216"/>
      <c r="AJJ216"/>
      <c r="AJK216"/>
      <c r="AJL216"/>
      <c r="AJM216"/>
      <c r="AJN216"/>
      <c r="AJO216"/>
      <c r="AJP216"/>
      <c r="AJQ216"/>
      <c r="AJR216"/>
      <c r="AJS216"/>
      <c r="AJT216"/>
      <c r="AJU216"/>
      <c r="AJV216"/>
      <c r="AJW216"/>
      <c r="AJX216"/>
      <c r="AJY216"/>
      <c r="AJZ216"/>
      <c r="AKA216"/>
      <c r="AKB216"/>
      <c r="AKC216"/>
      <c r="AKD216"/>
      <c r="AKE216"/>
      <c r="AKF216"/>
      <c r="AKG216"/>
      <c r="AKH216"/>
      <c r="AKI216"/>
      <c r="AKJ216"/>
      <c r="AKK216"/>
      <c r="AKL216"/>
      <c r="AKM216"/>
      <c r="AKN216"/>
      <c r="AKO216"/>
      <c r="AKP216"/>
      <c r="AKQ216"/>
      <c r="AKR216"/>
      <c r="AKS216"/>
      <c r="AKT216"/>
      <c r="AKU216"/>
      <c r="AKV216"/>
      <c r="AKW216"/>
      <c r="AKX216"/>
      <c r="AKY216"/>
      <c r="AKZ216"/>
      <c r="ALA216"/>
      <c r="ALB216"/>
      <c r="ALC216"/>
      <c r="ALD216"/>
      <c r="ALE216"/>
    </row>
    <row r="217" spans="2:993" ht="12.75" customHeight="1" x14ac:dyDescent="0.25">
      <c r="B217" s="213" t="str">
        <f>IFERROR(VLOOKUP(72,'Ficha 2. DATOS ACTUACIONES RHB'!$B$64:$AM$143,3,0),"")</f>
        <v/>
      </c>
      <c r="C217" s="778" t="str">
        <f>IFERROR(VLOOKUP(B217,'Ficha 2. DATOS ACTUACIONES RHB'!$D$64:$AR$143,2,0),"")</f>
        <v/>
      </c>
      <c r="D217" s="778"/>
      <c r="E217" s="778"/>
      <c r="F217" s="778"/>
      <c r="G217" s="778"/>
      <c r="H217" s="778"/>
      <c r="I217" s="755" t="str">
        <f>IFERROR(VLOOKUP(B217,'Ficha 2. DATOS ACTUACIONES RHB'!$D$64:$AR$143,27,0),"")</f>
        <v/>
      </c>
      <c r="J217" s="755"/>
      <c r="K217" s="756" t="str">
        <f>IFERROR(VLOOKUP(B217,'Ficha 2. DATOS ACTUACIONES RHB'!$D$64:$AR$143,19,0),"")</f>
        <v/>
      </c>
      <c r="L217" s="756"/>
      <c r="M217" s="756"/>
      <c r="N217" s="774" t="str">
        <f>IFERROR((VLOOKUP(B217,'Ficha 2. DATOS ACTUACIONES RHB'!$D$64:$AR$143,38,0)),"")</f>
        <v/>
      </c>
      <c r="O217" s="755"/>
      <c r="P217" s="755"/>
      <c r="Q217" s="755"/>
      <c r="R217" s="755" t="str">
        <f>IFERROR(VLOOKUP(B217,'Ficha 2. DATOS ACTUACIONES RHB'!$D$64:$AR$143,17,0),"")</f>
        <v/>
      </c>
      <c r="S217" s="755"/>
      <c r="T217" s="774" t="str">
        <f t="shared" si="63"/>
        <v/>
      </c>
      <c r="U217" s="755"/>
      <c r="V217" s="755"/>
      <c r="W217" s="755"/>
      <c r="X217" s="774" t="str">
        <f t="shared" si="64"/>
        <v/>
      </c>
      <c r="Y217" s="755"/>
      <c r="Z217" s="755"/>
      <c r="AA217" s="755"/>
      <c r="AB217" s="775" t="str">
        <f t="shared" si="65"/>
        <v/>
      </c>
      <c r="AC217" s="506"/>
      <c r="AD217" s="506"/>
      <c r="AE217" s="506"/>
      <c r="AF217" s="506"/>
      <c r="AG217" s="964">
        <f t="shared" si="61"/>
        <v>0</v>
      </c>
      <c r="AH217" s="965"/>
      <c r="AI217" s="965"/>
      <c r="AJ217" s="965"/>
      <c r="AK217" s="966"/>
      <c r="AL217" s="70"/>
      <c r="AM217" s="70"/>
      <c r="AN217" s="70"/>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c r="AEY217"/>
      <c r="AEZ217"/>
      <c r="AFA217"/>
      <c r="AFB217"/>
      <c r="AFC217"/>
      <c r="AFD217"/>
      <c r="AFE217"/>
      <c r="AFF217"/>
      <c r="AFG217"/>
      <c r="AFH217"/>
      <c r="AFI217"/>
      <c r="AFJ217"/>
      <c r="AFK217"/>
      <c r="AFL217"/>
      <c r="AFM217"/>
      <c r="AFN217"/>
      <c r="AFO217"/>
      <c r="AFP217"/>
      <c r="AFQ217"/>
      <c r="AFR217"/>
      <c r="AFS217"/>
      <c r="AFT217"/>
      <c r="AFU217"/>
      <c r="AFV217"/>
      <c r="AFW217"/>
      <c r="AFX217"/>
      <c r="AFY217"/>
      <c r="AFZ217"/>
      <c r="AGA217"/>
      <c r="AGB217"/>
      <c r="AGC217"/>
      <c r="AGD217"/>
      <c r="AGE217"/>
      <c r="AGF217"/>
      <c r="AGG217"/>
      <c r="AGH217"/>
      <c r="AGI217"/>
      <c r="AGJ217"/>
      <c r="AGK217"/>
      <c r="AGL217"/>
      <c r="AGM217"/>
      <c r="AGN217"/>
      <c r="AGO217"/>
      <c r="AGP217"/>
      <c r="AGQ217"/>
      <c r="AGR217"/>
      <c r="AGS217"/>
      <c r="AGT217"/>
      <c r="AGU217"/>
      <c r="AGV217"/>
      <c r="AGW217"/>
      <c r="AGX217"/>
      <c r="AGY217"/>
      <c r="AGZ217"/>
      <c r="AHA217"/>
      <c r="AHB217"/>
      <c r="AHC217"/>
      <c r="AHD217"/>
      <c r="AHE217"/>
      <c r="AHF217"/>
      <c r="AHG217"/>
      <c r="AHH217"/>
      <c r="AHI217"/>
      <c r="AHJ217"/>
      <c r="AHK217"/>
      <c r="AHL217"/>
      <c r="AHM217"/>
      <c r="AHN217"/>
      <c r="AHO217"/>
      <c r="AHP217"/>
      <c r="AHQ217"/>
      <c r="AHR217"/>
      <c r="AHS217"/>
      <c r="AHT217"/>
      <c r="AHU217"/>
      <c r="AHV217"/>
      <c r="AHW217"/>
      <c r="AHX217"/>
      <c r="AHY217"/>
      <c r="AHZ217"/>
      <c r="AIA217"/>
      <c r="AIB217"/>
      <c r="AIC217"/>
      <c r="AID217"/>
      <c r="AIE217"/>
      <c r="AIF217"/>
      <c r="AIG217"/>
      <c r="AIH217"/>
      <c r="AII217"/>
      <c r="AIJ217"/>
      <c r="AIK217"/>
      <c r="AIL217"/>
      <c r="AIM217"/>
      <c r="AIN217"/>
      <c r="AIO217"/>
      <c r="AIP217"/>
      <c r="AIQ217"/>
      <c r="AIR217"/>
      <c r="AIS217"/>
      <c r="AIT217"/>
      <c r="AIU217"/>
      <c r="AIV217"/>
      <c r="AIW217"/>
      <c r="AIX217"/>
      <c r="AIY217"/>
      <c r="AIZ217"/>
      <c r="AJA217"/>
      <c r="AJB217"/>
      <c r="AJC217"/>
      <c r="AJD217"/>
      <c r="AJE217"/>
      <c r="AJF217"/>
      <c r="AJG217"/>
      <c r="AJH217"/>
      <c r="AJI217"/>
      <c r="AJJ217"/>
      <c r="AJK217"/>
      <c r="AJL217"/>
      <c r="AJM217"/>
      <c r="AJN217"/>
      <c r="AJO217"/>
      <c r="AJP217"/>
      <c r="AJQ217"/>
      <c r="AJR217"/>
      <c r="AJS217"/>
      <c r="AJT217"/>
      <c r="AJU217"/>
      <c r="AJV217"/>
      <c r="AJW217"/>
      <c r="AJX217"/>
      <c r="AJY217"/>
      <c r="AJZ217"/>
      <c r="AKA217"/>
      <c r="AKB217"/>
      <c r="AKC217"/>
      <c r="AKD217"/>
      <c r="AKE217"/>
      <c r="AKF217"/>
      <c r="AKG217"/>
      <c r="AKH217"/>
      <c r="AKI217"/>
      <c r="AKJ217"/>
      <c r="AKK217"/>
      <c r="AKL217"/>
      <c r="AKM217"/>
      <c r="AKN217"/>
      <c r="AKO217"/>
      <c r="AKP217"/>
      <c r="AKQ217"/>
      <c r="AKR217"/>
      <c r="AKS217"/>
      <c r="AKT217"/>
      <c r="AKU217"/>
      <c r="AKV217"/>
      <c r="AKW217"/>
      <c r="AKX217"/>
      <c r="AKY217"/>
      <c r="AKZ217"/>
      <c r="ALA217"/>
      <c r="ALB217"/>
      <c r="ALC217"/>
      <c r="ALD217"/>
      <c r="ALE217"/>
    </row>
    <row r="218" spans="2:993" ht="12.75" customHeight="1" x14ac:dyDescent="0.25">
      <c r="B218" s="213" t="str">
        <f>IFERROR(VLOOKUP(73,'Ficha 2. DATOS ACTUACIONES RHB'!$B$64:$AM$143,3,0),"")</f>
        <v/>
      </c>
      <c r="C218" s="778" t="str">
        <f>IFERROR(VLOOKUP(B218,'Ficha 2. DATOS ACTUACIONES RHB'!$D$64:$AR$143,2,0),"")</f>
        <v/>
      </c>
      <c r="D218" s="778"/>
      <c r="E218" s="778"/>
      <c r="F218" s="778"/>
      <c r="G218" s="778"/>
      <c r="H218" s="778"/>
      <c r="I218" s="755" t="str">
        <f>IFERROR(VLOOKUP(B218,'Ficha 2. DATOS ACTUACIONES RHB'!$D$64:$AR$143,27,0),"")</f>
        <v/>
      </c>
      <c r="J218" s="755"/>
      <c r="K218" s="756" t="str">
        <f>IFERROR(VLOOKUP(B218,'Ficha 2. DATOS ACTUACIONES RHB'!$D$64:$AR$143,19,0),"")</f>
        <v/>
      </c>
      <c r="L218" s="756"/>
      <c r="M218" s="756"/>
      <c r="N218" s="774" t="str">
        <f>IFERROR((VLOOKUP(B218,'Ficha 2. DATOS ACTUACIONES RHB'!$D$64:$AR$143,38,0)),"")</f>
        <v/>
      </c>
      <c r="O218" s="755"/>
      <c r="P218" s="755"/>
      <c r="Q218" s="755"/>
      <c r="R218" s="755" t="str">
        <f>IFERROR(VLOOKUP(B218,'Ficha 2. DATOS ACTUACIONES RHB'!$D$64:$AR$143,17,0),"")</f>
        <v/>
      </c>
      <c r="S218" s="755"/>
      <c r="T218" s="774" t="str">
        <f t="shared" si="63"/>
        <v/>
      </c>
      <c r="U218" s="755"/>
      <c r="V218" s="755"/>
      <c r="W218" s="755"/>
      <c r="X218" s="774" t="str">
        <f t="shared" si="64"/>
        <v/>
      </c>
      <c r="Y218" s="755"/>
      <c r="Z218" s="755"/>
      <c r="AA218" s="755"/>
      <c r="AB218" s="775" t="str">
        <f t="shared" si="65"/>
        <v/>
      </c>
      <c r="AC218" s="506"/>
      <c r="AD218" s="506"/>
      <c r="AE218" s="506"/>
      <c r="AF218" s="506"/>
      <c r="AG218" s="964">
        <f t="shared" si="61"/>
        <v>0</v>
      </c>
      <c r="AH218" s="965"/>
      <c r="AI218" s="965"/>
      <c r="AJ218" s="965"/>
      <c r="AK218" s="966"/>
      <c r="AL218" s="70"/>
      <c r="AM218" s="70"/>
      <c r="AN218" s="70"/>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c r="AFB218"/>
      <c r="AFC218"/>
      <c r="AFD218"/>
      <c r="AFE218"/>
      <c r="AFF218"/>
      <c r="AFG218"/>
      <c r="AFH218"/>
      <c r="AFI218"/>
      <c r="AFJ218"/>
      <c r="AFK218"/>
      <c r="AFL218"/>
      <c r="AFM218"/>
      <c r="AFN218"/>
      <c r="AFO218"/>
      <c r="AFP218"/>
      <c r="AFQ218"/>
      <c r="AFR218"/>
      <c r="AFS218"/>
      <c r="AFT218"/>
      <c r="AFU218"/>
      <c r="AFV218"/>
      <c r="AFW218"/>
      <c r="AFX218"/>
      <c r="AFY218"/>
      <c r="AFZ218"/>
      <c r="AGA218"/>
      <c r="AGB218"/>
      <c r="AGC218"/>
      <c r="AGD218"/>
      <c r="AGE218"/>
      <c r="AGF218"/>
      <c r="AGG218"/>
      <c r="AGH218"/>
      <c r="AGI218"/>
      <c r="AGJ218"/>
      <c r="AGK218"/>
      <c r="AGL218"/>
      <c r="AGM218"/>
      <c r="AGN218"/>
      <c r="AGO218"/>
      <c r="AGP218"/>
      <c r="AGQ218"/>
      <c r="AGR218"/>
      <c r="AGS218"/>
      <c r="AGT218"/>
      <c r="AGU218"/>
      <c r="AGV218"/>
      <c r="AGW218"/>
      <c r="AGX218"/>
      <c r="AGY218"/>
      <c r="AGZ218"/>
      <c r="AHA218"/>
      <c r="AHB218"/>
      <c r="AHC218"/>
      <c r="AHD218"/>
      <c r="AHE218"/>
      <c r="AHF218"/>
      <c r="AHG218"/>
      <c r="AHH218"/>
      <c r="AHI218"/>
      <c r="AHJ218"/>
      <c r="AHK218"/>
      <c r="AHL218"/>
      <c r="AHM218"/>
      <c r="AHN218"/>
      <c r="AHO218"/>
      <c r="AHP218"/>
      <c r="AHQ218"/>
      <c r="AHR218"/>
      <c r="AHS218"/>
      <c r="AHT218"/>
      <c r="AHU218"/>
      <c r="AHV218"/>
      <c r="AHW218"/>
      <c r="AHX218"/>
      <c r="AHY218"/>
      <c r="AHZ218"/>
      <c r="AIA218"/>
      <c r="AIB218"/>
      <c r="AIC218"/>
      <c r="AID218"/>
      <c r="AIE218"/>
      <c r="AIF218"/>
      <c r="AIG218"/>
      <c r="AIH218"/>
      <c r="AII218"/>
      <c r="AIJ218"/>
      <c r="AIK218"/>
      <c r="AIL218"/>
      <c r="AIM218"/>
      <c r="AIN218"/>
      <c r="AIO218"/>
      <c r="AIP218"/>
      <c r="AIQ218"/>
      <c r="AIR218"/>
      <c r="AIS218"/>
      <c r="AIT218"/>
      <c r="AIU218"/>
      <c r="AIV218"/>
      <c r="AIW218"/>
      <c r="AIX218"/>
      <c r="AIY218"/>
      <c r="AIZ218"/>
      <c r="AJA218"/>
      <c r="AJB218"/>
      <c r="AJC218"/>
      <c r="AJD218"/>
      <c r="AJE218"/>
      <c r="AJF218"/>
      <c r="AJG218"/>
      <c r="AJH218"/>
      <c r="AJI218"/>
      <c r="AJJ218"/>
      <c r="AJK218"/>
      <c r="AJL218"/>
      <c r="AJM218"/>
      <c r="AJN218"/>
      <c r="AJO218"/>
      <c r="AJP218"/>
      <c r="AJQ218"/>
      <c r="AJR218"/>
      <c r="AJS218"/>
      <c r="AJT218"/>
      <c r="AJU218"/>
      <c r="AJV218"/>
      <c r="AJW218"/>
      <c r="AJX218"/>
      <c r="AJY218"/>
      <c r="AJZ218"/>
      <c r="AKA218"/>
      <c r="AKB218"/>
      <c r="AKC218"/>
      <c r="AKD218"/>
      <c r="AKE218"/>
      <c r="AKF218"/>
      <c r="AKG218"/>
      <c r="AKH218"/>
      <c r="AKI218"/>
      <c r="AKJ218"/>
      <c r="AKK218"/>
      <c r="AKL218"/>
      <c r="AKM218"/>
      <c r="AKN218"/>
      <c r="AKO218"/>
      <c r="AKP218"/>
      <c r="AKQ218"/>
      <c r="AKR218"/>
      <c r="AKS218"/>
      <c r="AKT218"/>
      <c r="AKU218"/>
      <c r="AKV218"/>
      <c r="AKW218"/>
      <c r="AKX218"/>
      <c r="AKY218"/>
      <c r="AKZ218"/>
      <c r="ALA218"/>
      <c r="ALB218"/>
      <c r="ALC218"/>
      <c r="ALD218"/>
      <c r="ALE218"/>
    </row>
    <row r="219" spans="2:993" ht="12.75" customHeight="1" x14ac:dyDescent="0.25">
      <c r="B219" s="213" t="str">
        <f>IFERROR(VLOOKUP(74,'Ficha 2. DATOS ACTUACIONES RHB'!$B$64:$AM$143,3,0),"")</f>
        <v/>
      </c>
      <c r="C219" s="778" t="str">
        <f>IFERROR(VLOOKUP(B219,'Ficha 2. DATOS ACTUACIONES RHB'!$D$64:$AR$143,2,0),"")</f>
        <v/>
      </c>
      <c r="D219" s="778"/>
      <c r="E219" s="778"/>
      <c r="F219" s="778"/>
      <c r="G219" s="778"/>
      <c r="H219" s="778"/>
      <c r="I219" s="755" t="str">
        <f>IFERROR(VLOOKUP(B219,'Ficha 2. DATOS ACTUACIONES RHB'!$D$64:$AR$143,27,0),"")</f>
        <v/>
      </c>
      <c r="J219" s="755"/>
      <c r="K219" s="756" t="str">
        <f>IFERROR(VLOOKUP(B219,'Ficha 2. DATOS ACTUACIONES RHB'!$D$64:$AR$143,19,0),"")</f>
        <v/>
      </c>
      <c r="L219" s="756"/>
      <c r="M219" s="756"/>
      <c r="N219" s="774" t="str">
        <f>IFERROR((VLOOKUP(B219,'Ficha 2. DATOS ACTUACIONES RHB'!$D$64:$AR$143,38,0)),"")</f>
        <v/>
      </c>
      <c r="O219" s="755"/>
      <c r="P219" s="755"/>
      <c r="Q219" s="755"/>
      <c r="R219" s="755" t="str">
        <f>IFERROR(VLOOKUP(B219,'Ficha 2. DATOS ACTUACIONES RHB'!$D$64:$AR$143,17,0),"")</f>
        <v/>
      </c>
      <c r="S219" s="755"/>
      <c r="T219" s="774" t="str">
        <f t="shared" si="63"/>
        <v/>
      </c>
      <c r="U219" s="755"/>
      <c r="V219" s="755"/>
      <c r="W219" s="755"/>
      <c r="X219" s="774" t="str">
        <f t="shared" si="64"/>
        <v/>
      </c>
      <c r="Y219" s="755"/>
      <c r="Z219" s="755"/>
      <c r="AA219" s="755"/>
      <c r="AB219" s="775" t="str">
        <f t="shared" si="65"/>
        <v/>
      </c>
      <c r="AC219" s="506"/>
      <c r="AD219" s="506"/>
      <c r="AE219" s="506"/>
      <c r="AF219" s="506"/>
      <c r="AG219" s="964">
        <f t="shared" si="61"/>
        <v>0</v>
      </c>
      <c r="AH219" s="965"/>
      <c r="AI219" s="965"/>
      <c r="AJ219" s="965"/>
      <c r="AK219" s="966"/>
      <c r="AL219" s="70"/>
      <c r="AM219" s="70"/>
      <c r="AN219" s="70"/>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c r="AEY219"/>
      <c r="AEZ219"/>
      <c r="AFA219"/>
      <c r="AFB219"/>
      <c r="AFC219"/>
      <c r="AFD219"/>
      <c r="AFE219"/>
      <c r="AFF219"/>
      <c r="AFG219"/>
      <c r="AFH219"/>
      <c r="AFI219"/>
      <c r="AFJ219"/>
      <c r="AFK219"/>
      <c r="AFL219"/>
      <c r="AFM219"/>
      <c r="AFN219"/>
      <c r="AFO219"/>
      <c r="AFP219"/>
      <c r="AFQ219"/>
      <c r="AFR219"/>
      <c r="AFS219"/>
      <c r="AFT219"/>
      <c r="AFU219"/>
      <c r="AFV219"/>
      <c r="AFW219"/>
      <c r="AFX219"/>
      <c r="AFY219"/>
      <c r="AFZ219"/>
      <c r="AGA219"/>
      <c r="AGB219"/>
      <c r="AGC219"/>
      <c r="AGD219"/>
      <c r="AGE219"/>
      <c r="AGF219"/>
      <c r="AGG219"/>
      <c r="AGH219"/>
      <c r="AGI219"/>
      <c r="AGJ219"/>
      <c r="AGK219"/>
      <c r="AGL219"/>
      <c r="AGM219"/>
      <c r="AGN219"/>
      <c r="AGO219"/>
      <c r="AGP219"/>
      <c r="AGQ219"/>
      <c r="AGR219"/>
      <c r="AGS219"/>
      <c r="AGT219"/>
      <c r="AGU219"/>
      <c r="AGV219"/>
      <c r="AGW219"/>
      <c r="AGX219"/>
      <c r="AGY219"/>
      <c r="AGZ219"/>
      <c r="AHA219"/>
      <c r="AHB219"/>
      <c r="AHC219"/>
      <c r="AHD219"/>
      <c r="AHE219"/>
      <c r="AHF219"/>
      <c r="AHG219"/>
      <c r="AHH219"/>
      <c r="AHI219"/>
      <c r="AHJ219"/>
      <c r="AHK219"/>
      <c r="AHL219"/>
      <c r="AHM219"/>
      <c r="AHN219"/>
      <c r="AHO219"/>
      <c r="AHP219"/>
      <c r="AHQ219"/>
      <c r="AHR219"/>
      <c r="AHS219"/>
      <c r="AHT219"/>
      <c r="AHU219"/>
      <c r="AHV219"/>
      <c r="AHW219"/>
      <c r="AHX219"/>
      <c r="AHY219"/>
      <c r="AHZ219"/>
      <c r="AIA219"/>
      <c r="AIB219"/>
      <c r="AIC219"/>
      <c r="AID219"/>
      <c r="AIE219"/>
      <c r="AIF219"/>
      <c r="AIG219"/>
      <c r="AIH219"/>
      <c r="AII219"/>
      <c r="AIJ219"/>
      <c r="AIK219"/>
      <c r="AIL219"/>
      <c r="AIM219"/>
      <c r="AIN219"/>
      <c r="AIO219"/>
      <c r="AIP219"/>
      <c r="AIQ219"/>
      <c r="AIR219"/>
      <c r="AIS219"/>
      <c r="AIT219"/>
      <c r="AIU219"/>
      <c r="AIV219"/>
      <c r="AIW219"/>
      <c r="AIX219"/>
      <c r="AIY219"/>
      <c r="AIZ219"/>
      <c r="AJA219"/>
      <c r="AJB219"/>
      <c r="AJC219"/>
      <c r="AJD219"/>
      <c r="AJE219"/>
      <c r="AJF219"/>
      <c r="AJG219"/>
      <c r="AJH219"/>
      <c r="AJI219"/>
      <c r="AJJ219"/>
      <c r="AJK219"/>
      <c r="AJL219"/>
      <c r="AJM219"/>
      <c r="AJN219"/>
      <c r="AJO219"/>
      <c r="AJP219"/>
      <c r="AJQ219"/>
      <c r="AJR219"/>
      <c r="AJS219"/>
      <c r="AJT219"/>
      <c r="AJU219"/>
      <c r="AJV219"/>
      <c r="AJW219"/>
      <c r="AJX219"/>
      <c r="AJY219"/>
      <c r="AJZ219"/>
      <c r="AKA219"/>
      <c r="AKB219"/>
      <c r="AKC219"/>
      <c r="AKD219"/>
      <c r="AKE219"/>
      <c r="AKF219"/>
      <c r="AKG219"/>
      <c r="AKH219"/>
      <c r="AKI219"/>
      <c r="AKJ219"/>
      <c r="AKK219"/>
      <c r="AKL219"/>
      <c r="AKM219"/>
      <c r="AKN219"/>
      <c r="AKO219"/>
      <c r="AKP219"/>
      <c r="AKQ219"/>
      <c r="AKR219"/>
      <c r="AKS219"/>
      <c r="AKT219"/>
      <c r="AKU219"/>
      <c r="AKV219"/>
      <c r="AKW219"/>
      <c r="AKX219"/>
      <c r="AKY219"/>
      <c r="AKZ219"/>
      <c r="ALA219"/>
      <c r="ALB219"/>
      <c r="ALC219"/>
      <c r="ALD219"/>
      <c r="ALE219"/>
    </row>
    <row r="220" spans="2:993" ht="12.75" customHeight="1" x14ac:dyDescent="0.25">
      <c r="B220" s="213" t="str">
        <f>IFERROR(VLOOKUP(75,'Ficha 2. DATOS ACTUACIONES RHB'!$B$64:$AM$143,3,0),"")</f>
        <v/>
      </c>
      <c r="C220" s="778" t="str">
        <f>IFERROR(VLOOKUP(B220,'Ficha 2. DATOS ACTUACIONES RHB'!$D$64:$AR$143,2,0),"")</f>
        <v/>
      </c>
      <c r="D220" s="778"/>
      <c r="E220" s="778"/>
      <c r="F220" s="778"/>
      <c r="G220" s="778"/>
      <c r="H220" s="778"/>
      <c r="I220" s="755" t="str">
        <f>IFERROR(VLOOKUP(B220,'Ficha 2. DATOS ACTUACIONES RHB'!$D$64:$AR$143,27,0),"")</f>
        <v/>
      </c>
      <c r="J220" s="755"/>
      <c r="K220" s="756" t="str">
        <f>IFERROR(VLOOKUP(B220,'Ficha 2. DATOS ACTUACIONES RHB'!$D$64:$AR$143,19,0),"")</f>
        <v/>
      </c>
      <c r="L220" s="756"/>
      <c r="M220" s="756"/>
      <c r="N220" s="774" t="str">
        <f>IFERROR((VLOOKUP(B220,'Ficha 2. DATOS ACTUACIONES RHB'!$D$64:$AR$143,38,0)),"")</f>
        <v/>
      </c>
      <c r="O220" s="755"/>
      <c r="P220" s="755"/>
      <c r="Q220" s="755"/>
      <c r="R220" s="755" t="str">
        <f>IFERROR(VLOOKUP(B220,'Ficha 2. DATOS ACTUACIONES RHB'!$D$64:$AR$143,17,0),"")</f>
        <v/>
      </c>
      <c r="S220" s="755"/>
      <c r="T220" s="774" t="str">
        <f t="shared" si="63"/>
        <v/>
      </c>
      <c r="U220" s="755"/>
      <c r="V220" s="755"/>
      <c r="W220" s="755"/>
      <c r="X220" s="774" t="str">
        <f t="shared" si="64"/>
        <v/>
      </c>
      <c r="Y220" s="755"/>
      <c r="Z220" s="755"/>
      <c r="AA220" s="755"/>
      <c r="AB220" s="775" t="str">
        <f t="shared" si="65"/>
        <v/>
      </c>
      <c r="AC220" s="506"/>
      <c r="AD220" s="506"/>
      <c r="AE220" s="506"/>
      <c r="AF220" s="506"/>
      <c r="AG220" s="964">
        <f t="shared" ref="AG220:AG224" si="66">IF(MIN(X220,AB220)=0,0,MIN(X220,AB220))</f>
        <v>0</v>
      </c>
      <c r="AH220" s="965"/>
      <c r="AI220" s="965"/>
      <c r="AJ220" s="965"/>
      <c r="AK220" s="966"/>
      <c r="AL220" s="70"/>
      <c r="AM220" s="70"/>
      <c r="AN220" s="7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c r="AEW220"/>
      <c r="AEX220"/>
      <c r="AEY220"/>
      <c r="AEZ220"/>
      <c r="AFA220"/>
      <c r="AFB220"/>
      <c r="AFC220"/>
      <c r="AFD220"/>
      <c r="AFE220"/>
      <c r="AFF220"/>
      <c r="AFG220"/>
      <c r="AFH220"/>
      <c r="AFI220"/>
      <c r="AFJ220"/>
      <c r="AFK220"/>
      <c r="AFL220"/>
      <c r="AFM220"/>
      <c r="AFN220"/>
      <c r="AFO220"/>
      <c r="AFP220"/>
      <c r="AFQ220"/>
      <c r="AFR220"/>
      <c r="AFS220"/>
      <c r="AFT220"/>
      <c r="AFU220"/>
      <c r="AFV220"/>
      <c r="AFW220"/>
      <c r="AFX220"/>
      <c r="AFY220"/>
      <c r="AFZ220"/>
      <c r="AGA220"/>
      <c r="AGB220"/>
      <c r="AGC220"/>
      <c r="AGD220"/>
      <c r="AGE220"/>
      <c r="AGF220"/>
      <c r="AGG220"/>
      <c r="AGH220"/>
      <c r="AGI220"/>
      <c r="AGJ220"/>
      <c r="AGK220"/>
      <c r="AGL220"/>
      <c r="AGM220"/>
      <c r="AGN220"/>
      <c r="AGO220"/>
      <c r="AGP220"/>
      <c r="AGQ220"/>
      <c r="AGR220"/>
      <c r="AGS220"/>
      <c r="AGT220"/>
      <c r="AGU220"/>
      <c r="AGV220"/>
      <c r="AGW220"/>
      <c r="AGX220"/>
      <c r="AGY220"/>
      <c r="AGZ220"/>
      <c r="AHA220"/>
      <c r="AHB220"/>
      <c r="AHC220"/>
      <c r="AHD220"/>
      <c r="AHE220"/>
      <c r="AHF220"/>
      <c r="AHG220"/>
      <c r="AHH220"/>
      <c r="AHI220"/>
      <c r="AHJ220"/>
      <c r="AHK220"/>
      <c r="AHL220"/>
      <c r="AHM220"/>
      <c r="AHN220"/>
      <c r="AHO220"/>
      <c r="AHP220"/>
      <c r="AHQ220"/>
      <c r="AHR220"/>
      <c r="AHS220"/>
      <c r="AHT220"/>
      <c r="AHU220"/>
      <c r="AHV220"/>
      <c r="AHW220"/>
      <c r="AHX220"/>
      <c r="AHY220"/>
      <c r="AHZ220"/>
      <c r="AIA220"/>
      <c r="AIB220"/>
      <c r="AIC220"/>
      <c r="AID220"/>
      <c r="AIE220"/>
      <c r="AIF220"/>
      <c r="AIG220"/>
      <c r="AIH220"/>
      <c r="AII220"/>
      <c r="AIJ220"/>
      <c r="AIK220"/>
      <c r="AIL220"/>
      <c r="AIM220"/>
      <c r="AIN220"/>
      <c r="AIO220"/>
      <c r="AIP220"/>
      <c r="AIQ220"/>
      <c r="AIR220"/>
      <c r="AIS220"/>
      <c r="AIT220"/>
      <c r="AIU220"/>
      <c r="AIV220"/>
      <c r="AIW220"/>
      <c r="AIX220"/>
      <c r="AIY220"/>
      <c r="AIZ220"/>
      <c r="AJA220"/>
      <c r="AJB220"/>
      <c r="AJC220"/>
      <c r="AJD220"/>
      <c r="AJE220"/>
      <c r="AJF220"/>
      <c r="AJG220"/>
      <c r="AJH220"/>
      <c r="AJI220"/>
      <c r="AJJ220"/>
      <c r="AJK220"/>
      <c r="AJL220"/>
      <c r="AJM220"/>
      <c r="AJN220"/>
      <c r="AJO220"/>
      <c r="AJP220"/>
      <c r="AJQ220"/>
      <c r="AJR220"/>
      <c r="AJS220"/>
      <c r="AJT220"/>
      <c r="AJU220"/>
      <c r="AJV220"/>
      <c r="AJW220"/>
      <c r="AJX220"/>
      <c r="AJY220"/>
      <c r="AJZ220"/>
      <c r="AKA220"/>
      <c r="AKB220"/>
      <c r="AKC220"/>
      <c r="AKD220"/>
      <c r="AKE220"/>
      <c r="AKF220"/>
      <c r="AKG220"/>
      <c r="AKH220"/>
      <c r="AKI220"/>
      <c r="AKJ220"/>
      <c r="AKK220"/>
      <c r="AKL220"/>
      <c r="AKM220"/>
      <c r="AKN220"/>
      <c r="AKO220"/>
      <c r="AKP220"/>
      <c r="AKQ220"/>
      <c r="AKR220"/>
      <c r="AKS220"/>
      <c r="AKT220"/>
      <c r="AKU220"/>
      <c r="AKV220"/>
      <c r="AKW220"/>
      <c r="AKX220"/>
      <c r="AKY220"/>
      <c r="AKZ220"/>
      <c r="ALA220"/>
      <c r="ALB220"/>
      <c r="ALC220"/>
      <c r="ALD220"/>
      <c r="ALE220"/>
    </row>
    <row r="221" spans="2:993" ht="12.75" customHeight="1" x14ac:dyDescent="0.25">
      <c r="B221" s="213" t="str">
        <f>IFERROR(VLOOKUP(76,'Ficha 2. DATOS ACTUACIONES RHB'!$B$64:$AM$143,3,0),"")</f>
        <v/>
      </c>
      <c r="C221" s="778" t="str">
        <f>IFERROR(VLOOKUP(B221,'Ficha 2. DATOS ACTUACIONES RHB'!$D$64:$AR$143,2,0),"")</f>
        <v/>
      </c>
      <c r="D221" s="778"/>
      <c r="E221" s="778"/>
      <c r="F221" s="778"/>
      <c r="G221" s="778"/>
      <c r="H221" s="778"/>
      <c r="I221" s="755" t="str">
        <f>IFERROR(VLOOKUP(B221,'Ficha 2. DATOS ACTUACIONES RHB'!$D$64:$AR$143,27,0),"")</f>
        <v/>
      </c>
      <c r="J221" s="755"/>
      <c r="K221" s="756" t="str">
        <f>IFERROR(VLOOKUP(B221,'Ficha 2. DATOS ACTUACIONES RHB'!$D$64:$AR$143,19,0),"")</f>
        <v/>
      </c>
      <c r="L221" s="756"/>
      <c r="M221" s="756"/>
      <c r="N221" s="774" t="str">
        <f>IFERROR((VLOOKUP(B221,'Ficha 2. DATOS ACTUACIONES RHB'!$D$64:$AR$143,38,0)),"")</f>
        <v/>
      </c>
      <c r="O221" s="755"/>
      <c r="P221" s="755"/>
      <c r="Q221" s="755"/>
      <c r="R221" s="755" t="str">
        <f>IFERROR(VLOOKUP(B221,'Ficha 2. DATOS ACTUACIONES RHB'!$D$64:$AR$143,17,0),"")</f>
        <v/>
      </c>
      <c r="S221" s="755"/>
      <c r="T221" s="774" t="str">
        <f t="shared" si="63"/>
        <v/>
      </c>
      <c r="U221" s="755"/>
      <c r="V221" s="755"/>
      <c r="W221" s="755"/>
      <c r="X221" s="774" t="str">
        <f t="shared" si="64"/>
        <v/>
      </c>
      <c r="Y221" s="755"/>
      <c r="Z221" s="755"/>
      <c r="AA221" s="755"/>
      <c r="AB221" s="775" t="str">
        <f t="shared" si="65"/>
        <v/>
      </c>
      <c r="AC221" s="506"/>
      <c r="AD221" s="506"/>
      <c r="AE221" s="506"/>
      <c r="AF221" s="506"/>
      <c r="AG221" s="964">
        <f t="shared" si="66"/>
        <v>0</v>
      </c>
      <c r="AH221" s="965"/>
      <c r="AI221" s="965"/>
      <c r="AJ221" s="965"/>
      <c r="AK221" s="966"/>
      <c r="AL221" s="70"/>
      <c r="AM221" s="70"/>
      <c r="AN221" s="70"/>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c r="AET221"/>
      <c r="AEU221"/>
      <c r="AEV221"/>
      <c r="AEW221"/>
      <c r="AEX221"/>
      <c r="AEY221"/>
      <c r="AEZ221"/>
      <c r="AFA221"/>
      <c r="AFB221"/>
      <c r="AFC221"/>
      <c r="AFD221"/>
      <c r="AFE221"/>
      <c r="AFF221"/>
      <c r="AFG221"/>
      <c r="AFH221"/>
      <c r="AFI221"/>
      <c r="AFJ221"/>
      <c r="AFK221"/>
      <c r="AFL221"/>
      <c r="AFM221"/>
      <c r="AFN221"/>
      <c r="AFO221"/>
      <c r="AFP221"/>
      <c r="AFQ221"/>
      <c r="AFR221"/>
      <c r="AFS221"/>
      <c r="AFT221"/>
      <c r="AFU221"/>
      <c r="AFV221"/>
      <c r="AFW221"/>
      <c r="AFX221"/>
      <c r="AFY221"/>
      <c r="AFZ221"/>
      <c r="AGA221"/>
      <c r="AGB221"/>
      <c r="AGC221"/>
      <c r="AGD221"/>
      <c r="AGE221"/>
      <c r="AGF221"/>
      <c r="AGG221"/>
      <c r="AGH221"/>
      <c r="AGI221"/>
      <c r="AGJ221"/>
      <c r="AGK221"/>
      <c r="AGL221"/>
      <c r="AGM221"/>
      <c r="AGN221"/>
      <c r="AGO221"/>
      <c r="AGP221"/>
      <c r="AGQ221"/>
      <c r="AGR221"/>
      <c r="AGS221"/>
      <c r="AGT221"/>
      <c r="AGU221"/>
      <c r="AGV221"/>
      <c r="AGW221"/>
      <c r="AGX221"/>
      <c r="AGY221"/>
      <c r="AGZ221"/>
      <c r="AHA221"/>
      <c r="AHB221"/>
      <c r="AHC221"/>
      <c r="AHD221"/>
      <c r="AHE221"/>
      <c r="AHF221"/>
      <c r="AHG221"/>
      <c r="AHH221"/>
      <c r="AHI221"/>
      <c r="AHJ221"/>
      <c r="AHK221"/>
      <c r="AHL221"/>
      <c r="AHM221"/>
      <c r="AHN221"/>
      <c r="AHO221"/>
      <c r="AHP221"/>
      <c r="AHQ221"/>
      <c r="AHR221"/>
      <c r="AHS221"/>
      <c r="AHT221"/>
      <c r="AHU221"/>
      <c r="AHV221"/>
      <c r="AHW221"/>
      <c r="AHX221"/>
      <c r="AHY221"/>
      <c r="AHZ221"/>
      <c r="AIA221"/>
      <c r="AIB221"/>
      <c r="AIC221"/>
      <c r="AID221"/>
      <c r="AIE221"/>
      <c r="AIF221"/>
      <c r="AIG221"/>
      <c r="AIH221"/>
      <c r="AII221"/>
      <c r="AIJ221"/>
      <c r="AIK221"/>
      <c r="AIL221"/>
      <c r="AIM221"/>
      <c r="AIN221"/>
      <c r="AIO221"/>
      <c r="AIP221"/>
      <c r="AIQ221"/>
      <c r="AIR221"/>
      <c r="AIS221"/>
      <c r="AIT221"/>
      <c r="AIU221"/>
      <c r="AIV221"/>
      <c r="AIW221"/>
      <c r="AIX221"/>
      <c r="AIY221"/>
      <c r="AIZ221"/>
      <c r="AJA221"/>
      <c r="AJB221"/>
      <c r="AJC221"/>
      <c r="AJD221"/>
      <c r="AJE221"/>
      <c r="AJF221"/>
      <c r="AJG221"/>
      <c r="AJH221"/>
      <c r="AJI221"/>
      <c r="AJJ221"/>
      <c r="AJK221"/>
      <c r="AJL221"/>
      <c r="AJM221"/>
      <c r="AJN221"/>
      <c r="AJO221"/>
      <c r="AJP221"/>
      <c r="AJQ221"/>
      <c r="AJR221"/>
      <c r="AJS221"/>
      <c r="AJT221"/>
      <c r="AJU221"/>
      <c r="AJV221"/>
      <c r="AJW221"/>
      <c r="AJX221"/>
      <c r="AJY221"/>
      <c r="AJZ221"/>
      <c r="AKA221"/>
      <c r="AKB221"/>
      <c r="AKC221"/>
      <c r="AKD221"/>
      <c r="AKE221"/>
      <c r="AKF221"/>
      <c r="AKG221"/>
      <c r="AKH221"/>
      <c r="AKI221"/>
      <c r="AKJ221"/>
      <c r="AKK221"/>
      <c r="AKL221"/>
      <c r="AKM221"/>
      <c r="AKN221"/>
      <c r="AKO221"/>
      <c r="AKP221"/>
      <c r="AKQ221"/>
      <c r="AKR221"/>
      <c r="AKS221"/>
      <c r="AKT221"/>
      <c r="AKU221"/>
      <c r="AKV221"/>
      <c r="AKW221"/>
      <c r="AKX221"/>
      <c r="AKY221"/>
      <c r="AKZ221"/>
      <c r="ALA221"/>
      <c r="ALB221"/>
      <c r="ALC221"/>
      <c r="ALD221"/>
      <c r="ALE221"/>
    </row>
    <row r="222" spans="2:993" ht="12.75" customHeight="1" x14ac:dyDescent="0.25">
      <c r="B222" s="213" t="str">
        <f>IFERROR(VLOOKUP(77,'Ficha 2. DATOS ACTUACIONES RHB'!$B$64:$AM$143,3,0),"")</f>
        <v/>
      </c>
      <c r="C222" s="778" t="str">
        <f>IFERROR(VLOOKUP(B222,'Ficha 2. DATOS ACTUACIONES RHB'!$D$64:$AR$143,2,0),"")</f>
        <v/>
      </c>
      <c r="D222" s="778"/>
      <c r="E222" s="778"/>
      <c r="F222" s="778"/>
      <c r="G222" s="778"/>
      <c r="H222" s="778"/>
      <c r="I222" s="755" t="str">
        <f>IFERROR(VLOOKUP(B222,'Ficha 2. DATOS ACTUACIONES RHB'!$D$64:$AR$143,27,0),"")</f>
        <v/>
      </c>
      <c r="J222" s="755"/>
      <c r="K222" s="756" t="str">
        <f>IFERROR(VLOOKUP(B222,'Ficha 2. DATOS ACTUACIONES RHB'!$D$64:$AR$143,19,0),"")</f>
        <v/>
      </c>
      <c r="L222" s="756"/>
      <c r="M222" s="756"/>
      <c r="N222" s="774" t="str">
        <f>IFERROR((VLOOKUP(B222,'Ficha 2. DATOS ACTUACIONES RHB'!$D$64:$AR$143,38,0)),"")</f>
        <v/>
      </c>
      <c r="O222" s="755"/>
      <c r="P222" s="755"/>
      <c r="Q222" s="755"/>
      <c r="R222" s="755" t="str">
        <f>IFERROR(VLOOKUP(B222,'Ficha 2. DATOS ACTUACIONES RHB'!$D$64:$AR$143,17,0),"")</f>
        <v/>
      </c>
      <c r="S222" s="755"/>
      <c r="T222" s="774" t="str">
        <f t="shared" si="63"/>
        <v/>
      </c>
      <c r="U222" s="755"/>
      <c r="V222" s="755"/>
      <c r="W222" s="755"/>
      <c r="X222" s="774" t="str">
        <f t="shared" si="64"/>
        <v/>
      </c>
      <c r="Y222" s="755"/>
      <c r="Z222" s="755"/>
      <c r="AA222" s="755"/>
      <c r="AB222" s="775" t="str">
        <f t="shared" si="65"/>
        <v/>
      </c>
      <c r="AC222" s="506"/>
      <c r="AD222" s="506"/>
      <c r="AE222" s="506"/>
      <c r="AF222" s="506"/>
      <c r="AG222" s="964">
        <f t="shared" si="66"/>
        <v>0</v>
      </c>
      <c r="AH222" s="965"/>
      <c r="AI222" s="965"/>
      <c r="AJ222" s="965"/>
      <c r="AK222" s="966"/>
      <c r="AL222" s="70"/>
      <c r="AM222" s="70"/>
      <c r="AN222" s="70"/>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c r="AFL222"/>
      <c r="AFM222"/>
      <c r="AFN222"/>
      <c r="AFO222"/>
      <c r="AFP222"/>
      <c r="AFQ222"/>
      <c r="AFR222"/>
      <c r="AFS222"/>
      <c r="AFT222"/>
      <c r="AFU222"/>
      <c r="AFV222"/>
      <c r="AFW222"/>
      <c r="AFX222"/>
      <c r="AFY222"/>
      <c r="AFZ222"/>
      <c r="AGA222"/>
      <c r="AGB222"/>
      <c r="AGC222"/>
      <c r="AGD222"/>
      <c r="AGE222"/>
      <c r="AGF222"/>
      <c r="AGG222"/>
      <c r="AGH222"/>
      <c r="AGI222"/>
      <c r="AGJ222"/>
      <c r="AGK222"/>
      <c r="AGL222"/>
      <c r="AGM222"/>
      <c r="AGN222"/>
      <c r="AGO222"/>
      <c r="AGP222"/>
      <c r="AGQ222"/>
      <c r="AGR222"/>
      <c r="AGS222"/>
      <c r="AGT222"/>
      <c r="AGU222"/>
      <c r="AGV222"/>
      <c r="AGW222"/>
      <c r="AGX222"/>
      <c r="AGY222"/>
      <c r="AGZ222"/>
      <c r="AHA222"/>
      <c r="AHB222"/>
      <c r="AHC222"/>
      <c r="AHD222"/>
      <c r="AHE222"/>
      <c r="AHF222"/>
      <c r="AHG222"/>
      <c r="AHH222"/>
      <c r="AHI222"/>
      <c r="AHJ222"/>
      <c r="AHK222"/>
      <c r="AHL222"/>
      <c r="AHM222"/>
      <c r="AHN222"/>
      <c r="AHO222"/>
      <c r="AHP222"/>
      <c r="AHQ222"/>
      <c r="AHR222"/>
      <c r="AHS222"/>
      <c r="AHT222"/>
      <c r="AHU222"/>
      <c r="AHV222"/>
      <c r="AHW222"/>
      <c r="AHX222"/>
      <c r="AHY222"/>
      <c r="AHZ222"/>
      <c r="AIA222"/>
      <c r="AIB222"/>
      <c r="AIC222"/>
      <c r="AID222"/>
      <c r="AIE222"/>
      <c r="AIF222"/>
      <c r="AIG222"/>
      <c r="AIH222"/>
      <c r="AII222"/>
      <c r="AIJ222"/>
      <c r="AIK222"/>
      <c r="AIL222"/>
      <c r="AIM222"/>
      <c r="AIN222"/>
      <c r="AIO222"/>
      <c r="AIP222"/>
      <c r="AIQ222"/>
      <c r="AIR222"/>
      <c r="AIS222"/>
      <c r="AIT222"/>
      <c r="AIU222"/>
      <c r="AIV222"/>
      <c r="AIW222"/>
      <c r="AIX222"/>
      <c r="AIY222"/>
      <c r="AIZ222"/>
      <c r="AJA222"/>
      <c r="AJB222"/>
      <c r="AJC222"/>
      <c r="AJD222"/>
      <c r="AJE222"/>
      <c r="AJF222"/>
      <c r="AJG222"/>
      <c r="AJH222"/>
      <c r="AJI222"/>
      <c r="AJJ222"/>
      <c r="AJK222"/>
      <c r="AJL222"/>
      <c r="AJM222"/>
      <c r="AJN222"/>
      <c r="AJO222"/>
      <c r="AJP222"/>
      <c r="AJQ222"/>
      <c r="AJR222"/>
      <c r="AJS222"/>
      <c r="AJT222"/>
      <c r="AJU222"/>
      <c r="AJV222"/>
      <c r="AJW222"/>
      <c r="AJX222"/>
      <c r="AJY222"/>
      <c r="AJZ222"/>
      <c r="AKA222"/>
      <c r="AKB222"/>
      <c r="AKC222"/>
      <c r="AKD222"/>
      <c r="AKE222"/>
      <c r="AKF222"/>
      <c r="AKG222"/>
      <c r="AKH222"/>
      <c r="AKI222"/>
      <c r="AKJ222"/>
      <c r="AKK222"/>
      <c r="AKL222"/>
      <c r="AKM222"/>
      <c r="AKN222"/>
      <c r="AKO222"/>
      <c r="AKP222"/>
      <c r="AKQ222"/>
      <c r="AKR222"/>
      <c r="AKS222"/>
      <c r="AKT222"/>
      <c r="AKU222"/>
      <c r="AKV222"/>
      <c r="AKW222"/>
      <c r="AKX222"/>
      <c r="AKY222"/>
      <c r="AKZ222"/>
      <c r="ALA222"/>
      <c r="ALB222"/>
      <c r="ALC222"/>
      <c r="ALD222"/>
      <c r="ALE222"/>
    </row>
    <row r="223" spans="2:993" ht="12.75" customHeight="1" x14ac:dyDescent="0.25">
      <c r="B223" s="213" t="str">
        <f>IFERROR(VLOOKUP(78,'Ficha 2. DATOS ACTUACIONES RHB'!$B$64:$AM$143,3,0),"")</f>
        <v/>
      </c>
      <c r="C223" s="778" t="str">
        <f>IFERROR(VLOOKUP(B223,'Ficha 2. DATOS ACTUACIONES RHB'!$D$64:$AR$143,2,0),"")</f>
        <v/>
      </c>
      <c r="D223" s="778"/>
      <c r="E223" s="778"/>
      <c r="F223" s="778"/>
      <c r="G223" s="778"/>
      <c r="H223" s="778"/>
      <c r="I223" s="755" t="str">
        <f>IFERROR(VLOOKUP(B223,'Ficha 2. DATOS ACTUACIONES RHB'!$D$64:$AR$143,27,0),"")</f>
        <v/>
      </c>
      <c r="J223" s="755"/>
      <c r="K223" s="756" t="str">
        <f>IFERROR(VLOOKUP(B223,'Ficha 2. DATOS ACTUACIONES RHB'!$D$64:$AR$143,19,0),"")</f>
        <v/>
      </c>
      <c r="L223" s="756"/>
      <c r="M223" s="756"/>
      <c r="N223" s="774" t="str">
        <f>IFERROR((VLOOKUP(B223,'Ficha 2. DATOS ACTUACIONES RHB'!$D$64:$AR$143,38,0)),"")</f>
        <v/>
      </c>
      <c r="O223" s="755"/>
      <c r="P223" s="755"/>
      <c r="Q223" s="755"/>
      <c r="R223" s="755" t="str">
        <f>IFERROR(VLOOKUP(B223,'Ficha 2. DATOS ACTUACIONES RHB'!$D$64:$AR$143,17,0),"")</f>
        <v/>
      </c>
      <c r="S223" s="755"/>
      <c r="T223" s="774" t="str">
        <f t="shared" si="63"/>
        <v/>
      </c>
      <c r="U223" s="755"/>
      <c r="V223" s="755"/>
      <c r="W223" s="755"/>
      <c r="X223" s="774" t="str">
        <f t="shared" si="64"/>
        <v/>
      </c>
      <c r="Y223" s="755"/>
      <c r="Z223" s="755"/>
      <c r="AA223" s="755"/>
      <c r="AB223" s="775" t="str">
        <f t="shared" si="65"/>
        <v/>
      </c>
      <c r="AC223" s="506"/>
      <c r="AD223" s="506"/>
      <c r="AE223" s="506"/>
      <c r="AF223" s="506"/>
      <c r="AG223" s="964">
        <f t="shared" si="66"/>
        <v>0</v>
      </c>
      <c r="AH223" s="965"/>
      <c r="AI223" s="965"/>
      <c r="AJ223" s="965"/>
      <c r="AK223" s="966"/>
      <c r="AL223" s="70"/>
      <c r="AM223" s="70"/>
      <c r="AN223" s="70"/>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c r="AFL223"/>
      <c r="AFM223"/>
      <c r="AFN223"/>
      <c r="AFO223"/>
      <c r="AFP223"/>
      <c r="AFQ223"/>
      <c r="AFR223"/>
      <c r="AFS223"/>
      <c r="AFT223"/>
      <c r="AFU223"/>
      <c r="AFV223"/>
      <c r="AFW223"/>
      <c r="AFX223"/>
      <c r="AFY223"/>
      <c r="AFZ223"/>
      <c r="AGA223"/>
      <c r="AGB223"/>
      <c r="AGC223"/>
      <c r="AGD223"/>
      <c r="AGE223"/>
      <c r="AGF223"/>
      <c r="AGG223"/>
      <c r="AGH223"/>
      <c r="AGI223"/>
      <c r="AGJ223"/>
      <c r="AGK223"/>
      <c r="AGL223"/>
      <c r="AGM223"/>
      <c r="AGN223"/>
      <c r="AGO223"/>
      <c r="AGP223"/>
      <c r="AGQ223"/>
      <c r="AGR223"/>
      <c r="AGS223"/>
      <c r="AGT223"/>
      <c r="AGU223"/>
      <c r="AGV223"/>
      <c r="AGW223"/>
      <c r="AGX223"/>
      <c r="AGY223"/>
      <c r="AGZ223"/>
      <c r="AHA223"/>
      <c r="AHB223"/>
      <c r="AHC223"/>
      <c r="AHD223"/>
      <c r="AHE223"/>
      <c r="AHF223"/>
      <c r="AHG223"/>
      <c r="AHH223"/>
      <c r="AHI223"/>
      <c r="AHJ223"/>
      <c r="AHK223"/>
      <c r="AHL223"/>
      <c r="AHM223"/>
      <c r="AHN223"/>
      <c r="AHO223"/>
      <c r="AHP223"/>
      <c r="AHQ223"/>
      <c r="AHR223"/>
      <c r="AHS223"/>
      <c r="AHT223"/>
      <c r="AHU223"/>
      <c r="AHV223"/>
      <c r="AHW223"/>
      <c r="AHX223"/>
      <c r="AHY223"/>
      <c r="AHZ223"/>
      <c r="AIA223"/>
      <c r="AIB223"/>
      <c r="AIC223"/>
      <c r="AID223"/>
      <c r="AIE223"/>
      <c r="AIF223"/>
      <c r="AIG223"/>
      <c r="AIH223"/>
      <c r="AII223"/>
      <c r="AIJ223"/>
      <c r="AIK223"/>
      <c r="AIL223"/>
      <c r="AIM223"/>
      <c r="AIN223"/>
      <c r="AIO223"/>
      <c r="AIP223"/>
      <c r="AIQ223"/>
      <c r="AIR223"/>
      <c r="AIS223"/>
      <c r="AIT223"/>
      <c r="AIU223"/>
      <c r="AIV223"/>
      <c r="AIW223"/>
      <c r="AIX223"/>
      <c r="AIY223"/>
      <c r="AIZ223"/>
      <c r="AJA223"/>
      <c r="AJB223"/>
      <c r="AJC223"/>
      <c r="AJD223"/>
      <c r="AJE223"/>
      <c r="AJF223"/>
      <c r="AJG223"/>
      <c r="AJH223"/>
      <c r="AJI223"/>
      <c r="AJJ223"/>
      <c r="AJK223"/>
      <c r="AJL223"/>
      <c r="AJM223"/>
      <c r="AJN223"/>
      <c r="AJO223"/>
      <c r="AJP223"/>
      <c r="AJQ223"/>
      <c r="AJR223"/>
      <c r="AJS223"/>
      <c r="AJT223"/>
      <c r="AJU223"/>
      <c r="AJV223"/>
      <c r="AJW223"/>
      <c r="AJX223"/>
      <c r="AJY223"/>
      <c r="AJZ223"/>
      <c r="AKA223"/>
      <c r="AKB223"/>
      <c r="AKC223"/>
      <c r="AKD223"/>
      <c r="AKE223"/>
      <c r="AKF223"/>
      <c r="AKG223"/>
      <c r="AKH223"/>
      <c r="AKI223"/>
      <c r="AKJ223"/>
      <c r="AKK223"/>
      <c r="AKL223"/>
      <c r="AKM223"/>
      <c r="AKN223"/>
      <c r="AKO223"/>
      <c r="AKP223"/>
      <c r="AKQ223"/>
      <c r="AKR223"/>
      <c r="AKS223"/>
      <c r="AKT223"/>
      <c r="AKU223"/>
      <c r="AKV223"/>
      <c r="AKW223"/>
      <c r="AKX223"/>
      <c r="AKY223"/>
      <c r="AKZ223"/>
      <c r="ALA223"/>
      <c r="ALB223"/>
      <c r="ALC223"/>
      <c r="ALD223"/>
      <c r="ALE223"/>
    </row>
    <row r="224" spans="2:993" ht="12.75" customHeight="1" x14ac:dyDescent="0.25">
      <c r="B224" s="213" t="str">
        <f>IFERROR(VLOOKUP(79,'Ficha 2. DATOS ACTUACIONES RHB'!$B$64:$AM$143,3,0),"")</f>
        <v/>
      </c>
      <c r="C224" s="778" t="str">
        <f>IFERROR(VLOOKUP(B224,'Ficha 2. DATOS ACTUACIONES RHB'!$D$64:$AR$143,2,0),"")</f>
        <v/>
      </c>
      <c r="D224" s="778"/>
      <c r="E224" s="778"/>
      <c r="F224" s="778"/>
      <c r="G224" s="778"/>
      <c r="H224" s="778"/>
      <c r="I224" s="755" t="str">
        <f>IFERROR(VLOOKUP(B224,'Ficha 2. DATOS ACTUACIONES RHB'!$D$64:$AR$143,27,0),"")</f>
        <v/>
      </c>
      <c r="J224" s="755"/>
      <c r="K224" s="756" t="str">
        <f>IFERROR(VLOOKUP(B224,'Ficha 2. DATOS ACTUACIONES RHB'!$D$64:$AR$143,19,0),"")</f>
        <v/>
      </c>
      <c r="L224" s="756"/>
      <c r="M224" s="756"/>
      <c r="N224" s="774" t="str">
        <f>IFERROR((VLOOKUP(B224,'Ficha 2. DATOS ACTUACIONES RHB'!$D$64:$AR$143,38,0)),"")</f>
        <v/>
      </c>
      <c r="O224" s="755"/>
      <c r="P224" s="755"/>
      <c r="Q224" s="755"/>
      <c r="R224" s="755" t="str">
        <f>IFERROR(VLOOKUP(B224,'Ficha 2. DATOS ACTUACIONES RHB'!$D$64:$AR$143,17,0),"")</f>
        <v/>
      </c>
      <c r="S224" s="755"/>
      <c r="T224" s="774" t="str">
        <f t="shared" si="63"/>
        <v/>
      </c>
      <c r="U224" s="755"/>
      <c r="V224" s="755"/>
      <c r="W224" s="755"/>
      <c r="X224" s="774" t="str">
        <f t="shared" si="64"/>
        <v/>
      </c>
      <c r="Y224" s="755"/>
      <c r="Z224" s="755"/>
      <c r="AA224" s="755"/>
      <c r="AB224" s="775" t="str">
        <f t="shared" si="65"/>
        <v/>
      </c>
      <c r="AC224" s="506"/>
      <c r="AD224" s="506"/>
      <c r="AE224" s="506"/>
      <c r="AF224" s="506"/>
      <c r="AG224" s="964">
        <f t="shared" si="66"/>
        <v>0</v>
      </c>
      <c r="AH224" s="965"/>
      <c r="AI224" s="965"/>
      <c r="AJ224" s="965"/>
      <c r="AK224" s="966"/>
      <c r="AL224" s="70"/>
      <c r="AM224" s="70"/>
      <c r="AN224" s="70"/>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c r="AFL224"/>
      <c r="AFM224"/>
      <c r="AFN224"/>
      <c r="AFO224"/>
      <c r="AFP224"/>
      <c r="AFQ224"/>
      <c r="AFR224"/>
      <c r="AFS224"/>
      <c r="AFT224"/>
      <c r="AFU224"/>
      <c r="AFV224"/>
      <c r="AFW224"/>
      <c r="AFX224"/>
      <c r="AFY224"/>
      <c r="AFZ224"/>
      <c r="AGA224"/>
      <c r="AGB224"/>
      <c r="AGC224"/>
      <c r="AGD224"/>
      <c r="AGE224"/>
      <c r="AGF224"/>
      <c r="AGG224"/>
      <c r="AGH224"/>
      <c r="AGI224"/>
      <c r="AGJ224"/>
      <c r="AGK224"/>
      <c r="AGL224"/>
      <c r="AGM224"/>
      <c r="AGN224"/>
      <c r="AGO224"/>
      <c r="AGP224"/>
      <c r="AGQ224"/>
      <c r="AGR224"/>
      <c r="AGS224"/>
      <c r="AGT224"/>
      <c r="AGU224"/>
      <c r="AGV224"/>
      <c r="AGW224"/>
      <c r="AGX224"/>
      <c r="AGY224"/>
      <c r="AGZ224"/>
      <c r="AHA224"/>
      <c r="AHB224"/>
      <c r="AHC224"/>
      <c r="AHD224"/>
      <c r="AHE224"/>
      <c r="AHF224"/>
      <c r="AHG224"/>
      <c r="AHH224"/>
      <c r="AHI224"/>
      <c r="AHJ224"/>
      <c r="AHK224"/>
      <c r="AHL224"/>
      <c r="AHM224"/>
      <c r="AHN224"/>
      <c r="AHO224"/>
      <c r="AHP224"/>
      <c r="AHQ224"/>
      <c r="AHR224"/>
      <c r="AHS224"/>
      <c r="AHT224"/>
      <c r="AHU224"/>
      <c r="AHV224"/>
      <c r="AHW224"/>
      <c r="AHX224"/>
      <c r="AHY224"/>
      <c r="AHZ224"/>
      <c r="AIA224"/>
      <c r="AIB224"/>
      <c r="AIC224"/>
      <c r="AID224"/>
      <c r="AIE224"/>
      <c r="AIF224"/>
      <c r="AIG224"/>
      <c r="AIH224"/>
      <c r="AII224"/>
      <c r="AIJ224"/>
      <c r="AIK224"/>
      <c r="AIL224"/>
      <c r="AIM224"/>
      <c r="AIN224"/>
      <c r="AIO224"/>
      <c r="AIP224"/>
      <c r="AIQ224"/>
      <c r="AIR224"/>
      <c r="AIS224"/>
      <c r="AIT224"/>
      <c r="AIU224"/>
      <c r="AIV224"/>
      <c r="AIW224"/>
      <c r="AIX224"/>
      <c r="AIY224"/>
      <c r="AIZ224"/>
      <c r="AJA224"/>
      <c r="AJB224"/>
      <c r="AJC224"/>
      <c r="AJD224"/>
      <c r="AJE224"/>
      <c r="AJF224"/>
      <c r="AJG224"/>
      <c r="AJH224"/>
      <c r="AJI224"/>
      <c r="AJJ224"/>
      <c r="AJK224"/>
      <c r="AJL224"/>
      <c r="AJM224"/>
      <c r="AJN224"/>
      <c r="AJO224"/>
      <c r="AJP224"/>
      <c r="AJQ224"/>
      <c r="AJR224"/>
      <c r="AJS224"/>
      <c r="AJT224"/>
      <c r="AJU224"/>
      <c r="AJV224"/>
      <c r="AJW224"/>
      <c r="AJX224"/>
      <c r="AJY224"/>
      <c r="AJZ224"/>
      <c r="AKA224"/>
      <c r="AKB224"/>
      <c r="AKC224"/>
      <c r="AKD224"/>
      <c r="AKE224"/>
      <c r="AKF224"/>
      <c r="AKG224"/>
      <c r="AKH224"/>
      <c r="AKI224"/>
      <c r="AKJ224"/>
      <c r="AKK224"/>
      <c r="AKL224"/>
      <c r="AKM224"/>
      <c r="AKN224"/>
      <c r="AKO224"/>
      <c r="AKP224"/>
      <c r="AKQ224"/>
      <c r="AKR224"/>
      <c r="AKS224"/>
      <c r="AKT224"/>
      <c r="AKU224"/>
      <c r="AKV224"/>
      <c r="AKW224"/>
      <c r="AKX224"/>
      <c r="AKY224"/>
      <c r="AKZ224"/>
      <c r="ALA224"/>
      <c r="ALB224"/>
      <c r="ALC224"/>
      <c r="ALD224"/>
      <c r="ALE224"/>
    </row>
    <row r="225" spans="2:993" ht="12.75" customHeight="1" x14ac:dyDescent="0.25">
      <c r="B225" s="109" t="str">
        <f>IFERROR(VLOOKUP(80,'Ficha 2. DATOS ACTUACIONES RHB'!$B$64:$AM$143,3,0),"")</f>
        <v/>
      </c>
      <c r="C225" s="778" t="str">
        <f>IFERROR(VLOOKUP(B225,'Ficha 2. DATOS ACTUACIONES RHB'!$D$64:$AR$143,2,0),"")</f>
        <v/>
      </c>
      <c r="D225" s="778"/>
      <c r="E225" s="778"/>
      <c r="F225" s="778"/>
      <c r="G225" s="778"/>
      <c r="H225" s="778"/>
      <c r="I225" s="755" t="str">
        <f>IFERROR(VLOOKUP(B225,'Ficha 2. DATOS ACTUACIONES RHB'!$D$64:$AR$143,27,0),"")</f>
        <v/>
      </c>
      <c r="J225" s="755"/>
      <c r="K225" s="756" t="str">
        <f>IFERROR(VLOOKUP(B225,'Ficha 2. DATOS ACTUACIONES RHB'!$D$64:$AR$143,19,0),"")</f>
        <v/>
      </c>
      <c r="L225" s="756"/>
      <c r="M225" s="756"/>
      <c r="N225" s="774" t="str">
        <f>IFERROR((VLOOKUP(B225,'Ficha 2. DATOS ACTUACIONES RHB'!$D$64:$AR$143,38,0)),"")</f>
        <v/>
      </c>
      <c r="O225" s="755"/>
      <c r="P225" s="755"/>
      <c r="Q225" s="755"/>
      <c r="R225" s="755" t="str">
        <f>IFERROR(VLOOKUP(B225,'Ficha 2. DATOS ACTUACIONES RHB'!$D$64:$AR$143,17,0),"")</f>
        <v/>
      </c>
      <c r="S225" s="755"/>
      <c r="T225" s="774" t="str">
        <f t="shared" si="63"/>
        <v/>
      </c>
      <c r="U225" s="755"/>
      <c r="V225" s="755"/>
      <c r="W225" s="755"/>
      <c r="X225" s="774" t="str">
        <f t="shared" si="64"/>
        <v/>
      </c>
      <c r="Y225" s="755"/>
      <c r="Z225" s="755"/>
      <c r="AA225" s="755"/>
      <c r="AB225" s="775" t="str">
        <f t="shared" si="65"/>
        <v/>
      </c>
      <c r="AC225" s="506"/>
      <c r="AD225" s="506"/>
      <c r="AE225" s="506"/>
      <c r="AF225" s="506"/>
      <c r="AG225" s="964">
        <f t="shared" si="56"/>
        <v>0</v>
      </c>
      <c r="AH225" s="965"/>
      <c r="AI225" s="965"/>
      <c r="AJ225" s="965"/>
      <c r="AK225" s="966"/>
      <c r="AL225" s="70"/>
      <c r="AM225" s="70"/>
      <c r="AN225" s="70"/>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c r="AFL225"/>
      <c r="AFM225"/>
      <c r="AFN225"/>
      <c r="AFO225"/>
      <c r="AFP225"/>
      <c r="AFQ225"/>
      <c r="AFR225"/>
      <c r="AFS225"/>
      <c r="AFT225"/>
      <c r="AFU225"/>
      <c r="AFV225"/>
      <c r="AFW225"/>
      <c r="AFX225"/>
      <c r="AFY225"/>
      <c r="AFZ225"/>
      <c r="AGA225"/>
      <c r="AGB225"/>
      <c r="AGC225"/>
      <c r="AGD225"/>
      <c r="AGE225"/>
      <c r="AGF225"/>
      <c r="AGG225"/>
      <c r="AGH225"/>
      <c r="AGI225"/>
      <c r="AGJ225"/>
      <c r="AGK225"/>
      <c r="AGL225"/>
      <c r="AGM225"/>
      <c r="AGN225"/>
      <c r="AGO225"/>
      <c r="AGP225"/>
      <c r="AGQ225"/>
      <c r="AGR225"/>
      <c r="AGS225"/>
      <c r="AGT225"/>
      <c r="AGU225"/>
      <c r="AGV225"/>
      <c r="AGW225"/>
      <c r="AGX225"/>
      <c r="AGY225"/>
      <c r="AGZ225"/>
      <c r="AHA225"/>
      <c r="AHB225"/>
      <c r="AHC225"/>
      <c r="AHD225"/>
      <c r="AHE225"/>
      <c r="AHF225"/>
      <c r="AHG225"/>
      <c r="AHH225"/>
      <c r="AHI225"/>
      <c r="AHJ225"/>
      <c r="AHK225"/>
      <c r="AHL225"/>
      <c r="AHM225"/>
      <c r="AHN225"/>
      <c r="AHO225"/>
      <c r="AHP225"/>
      <c r="AHQ225"/>
      <c r="AHR225"/>
      <c r="AHS225"/>
      <c r="AHT225"/>
      <c r="AHU225"/>
      <c r="AHV225"/>
      <c r="AHW225"/>
      <c r="AHX225"/>
      <c r="AHY225"/>
      <c r="AHZ225"/>
      <c r="AIA225"/>
      <c r="AIB225"/>
      <c r="AIC225"/>
      <c r="AID225"/>
      <c r="AIE225"/>
      <c r="AIF225"/>
      <c r="AIG225"/>
      <c r="AIH225"/>
      <c r="AII225"/>
      <c r="AIJ225"/>
      <c r="AIK225"/>
      <c r="AIL225"/>
      <c r="AIM225"/>
      <c r="AIN225"/>
      <c r="AIO225"/>
      <c r="AIP225"/>
      <c r="AIQ225"/>
      <c r="AIR225"/>
      <c r="AIS225"/>
      <c r="AIT225"/>
      <c r="AIU225"/>
      <c r="AIV225"/>
      <c r="AIW225"/>
      <c r="AIX225"/>
      <c r="AIY225"/>
      <c r="AIZ225"/>
      <c r="AJA225"/>
      <c r="AJB225"/>
      <c r="AJC225"/>
      <c r="AJD225"/>
      <c r="AJE225"/>
      <c r="AJF225"/>
      <c r="AJG225"/>
      <c r="AJH225"/>
      <c r="AJI225"/>
      <c r="AJJ225"/>
      <c r="AJK225"/>
      <c r="AJL225"/>
      <c r="AJM225"/>
      <c r="AJN225"/>
      <c r="AJO225"/>
      <c r="AJP225"/>
      <c r="AJQ225"/>
      <c r="AJR225"/>
      <c r="AJS225"/>
      <c r="AJT225"/>
      <c r="AJU225"/>
      <c r="AJV225"/>
      <c r="AJW225"/>
      <c r="AJX225"/>
      <c r="AJY225"/>
      <c r="AJZ225"/>
      <c r="AKA225"/>
      <c r="AKB225"/>
      <c r="AKC225"/>
      <c r="AKD225"/>
      <c r="AKE225"/>
      <c r="AKF225"/>
      <c r="AKG225"/>
      <c r="AKH225"/>
      <c r="AKI225"/>
      <c r="AKJ225"/>
      <c r="AKK225"/>
      <c r="AKL225"/>
      <c r="AKM225"/>
      <c r="AKN225"/>
      <c r="AKO225"/>
      <c r="AKP225"/>
      <c r="AKQ225"/>
      <c r="AKR225"/>
      <c r="AKS225"/>
      <c r="AKT225"/>
      <c r="AKU225"/>
      <c r="AKV225"/>
      <c r="AKW225"/>
      <c r="AKX225"/>
      <c r="AKY225"/>
      <c r="AKZ225"/>
      <c r="ALA225"/>
      <c r="ALB225"/>
      <c r="ALC225"/>
      <c r="ALD225"/>
      <c r="ALE225"/>
    </row>
    <row r="226" spans="2:993" ht="14.15" customHeight="1" x14ac:dyDescent="0.25">
      <c r="B226" s="110"/>
      <c r="C226" s="111"/>
      <c r="D226" s="111"/>
      <c r="E226" s="111"/>
      <c r="F226" s="111"/>
      <c r="G226" s="111"/>
      <c r="H226" s="111"/>
      <c r="I226" s="112"/>
      <c r="J226" s="112"/>
      <c r="K226" s="113"/>
      <c r="L226" s="113"/>
      <c r="M226" s="113"/>
      <c r="N226" s="113"/>
      <c r="O226" s="113"/>
      <c r="P226" s="113"/>
      <c r="Q226" s="113"/>
      <c r="R226" s="113"/>
      <c r="S226" s="113"/>
      <c r="T226" s="113"/>
      <c r="U226" s="113"/>
      <c r="V226" s="113"/>
      <c r="W226" s="113"/>
      <c r="X226" s="113"/>
      <c r="Y226" s="113"/>
      <c r="Z226" s="113"/>
      <c r="AA226" s="113"/>
      <c r="AB226" s="112"/>
      <c r="AC226" s="112"/>
      <c r="AD226" s="112"/>
      <c r="AE226" s="112"/>
      <c r="AF226" s="60" t="s">
        <v>107</v>
      </c>
      <c r="AG226" s="776">
        <f>SUM(AG146:AK225)</f>
        <v>0</v>
      </c>
      <c r="AH226" s="777"/>
      <c r="AI226" s="777"/>
      <c r="AJ226" s="777"/>
      <c r="AK226" s="777"/>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c r="AFB226"/>
      <c r="AFC226"/>
      <c r="AFD226"/>
      <c r="AFE226"/>
      <c r="AFF226"/>
      <c r="AFG226"/>
      <c r="AFH226"/>
      <c r="AFI226"/>
      <c r="AFJ226"/>
      <c r="AFK226"/>
      <c r="AFL226"/>
      <c r="AFM226"/>
      <c r="AFN226"/>
      <c r="AFO226"/>
      <c r="AFP226"/>
      <c r="AFQ226"/>
      <c r="AFR226"/>
      <c r="AFS226"/>
      <c r="AFT226"/>
      <c r="AFU226"/>
      <c r="AFV226"/>
      <c r="AFW226"/>
      <c r="AFX226"/>
      <c r="AFY226"/>
      <c r="AFZ226"/>
      <c r="AGA226"/>
      <c r="AGB226"/>
      <c r="AGC226"/>
      <c r="AGD226"/>
      <c r="AGE226"/>
      <c r="AGF226"/>
      <c r="AGG226"/>
      <c r="AGH226"/>
      <c r="AGI226"/>
      <c r="AGJ226"/>
      <c r="AGK226"/>
      <c r="AGL226"/>
      <c r="AGM226"/>
      <c r="AGN226"/>
      <c r="AGO226"/>
      <c r="AGP226"/>
      <c r="AGQ226"/>
      <c r="AGR226"/>
      <c r="AGS226"/>
      <c r="AGT226"/>
      <c r="AGU226"/>
      <c r="AGV226"/>
      <c r="AGW226"/>
      <c r="AGX226"/>
      <c r="AGY226"/>
      <c r="AGZ226"/>
      <c r="AHA226"/>
      <c r="AHB226"/>
      <c r="AHC226"/>
      <c r="AHD226"/>
      <c r="AHE226"/>
      <c r="AHF226"/>
      <c r="AHG226"/>
      <c r="AHH226"/>
      <c r="AHI226"/>
      <c r="AHJ226"/>
      <c r="AHK226"/>
      <c r="AHL226"/>
      <c r="AHM226"/>
      <c r="AHN226"/>
      <c r="AHO226"/>
      <c r="AHP226"/>
      <c r="AHQ226"/>
      <c r="AHR226"/>
      <c r="AHS226"/>
      <c r="AHT226"/>
      <c r="AHU226"/>
      <c r="AHV226"/>
      <c r="AHW226"/>
      <c r="AHX226"/>
      <c r="AHY226"/>
      <c r="AHZ226"/>
      <c r="AIA226"/>
      <c r="AIB226"/>
      <c r="AIC226"/>
      <c r="AID226"/>
      <c r="AIE226"/>
      <c r="AIF226"/>
      <c r="AIG226"/>
      <c r="AIH226"/>
      <c r="AII226"/>
      <c r="AIJ226"/>
      <c r="AIK226"/>
      <c r="AIL226"/>
      <c r="AIM226"/>
      <c r="AIN226"/>
      <c r="AIO226"/>
      <c r="AIP226"/>
      <c r="AIQ226"/>
      <c r="AIR226"/>
      <c r="AIS226"/>
      <c r="AIT226"/>
      <c r="AIU226"/>
      <c r="AIV226"/>
      <c r="AIW226"/>
      <c r="AIX226"/>
      <c r="AIY226"/>
      <c r="AIZ226"/>
      <c r="AJA226"/>
      <c r="AJB226"/>
      <c r="AJC226"/>
      <c r="AJD226"/>
      <c r="AJE226"/>
      <c r="AJF226"/>
      <c r="AJG226"/>
      <c r="AJH226"/>
      <c r="AJI226"/>
      <c r="AJJ226"/>
      <c r="AJK226"/>
      <c r="AJL226"/>
      <c r="AJM226"/>
      <c r="AJN226"/>
      <c r="AJO226"/>
      <c r="AJP226"/>
      <c r="AJQ226"/>
      <c r="AJR226"/>
      <c r="AJS226"/>
      <c r="AJT226"/>
      <c r="AJU226"/>
      <c r="AJV226"/>
      <c r="AJW226"/>
      <c r="AJX226"/>
      <c r="AJY226"/>
      <c r="AJZ226"/>
      <c r="AKA226"/>
      <c r="AKB226"/>
      <c r="AKC226"/>
      <c r="AKD226"/>
      <c r="AKE226"/>
      <c r="AKF226"/>
      <c r="AKG226"/>
      <c r="AKH226"/>
      <c r="AKI226"/>
      <c r="AKJ226"/>
      <c r="AKK226"/>
      <c r="AKL226"/>
      <c r="AKM226"/>
      <c r="AKN226"/>
      <c r="AKO226"/>
      <c r="AKP226"/>
      <c r="AKQ226"/>
      <c r="AKR226"/>
      <c r="AKS226"/>
      <c r="AKT226"/>
      <c r="AKU226"/>
      <c r="AKV226"/>
      <c r="AKW226"/>
      <c r="AKX226"/>
      <c r="AKY226"/>
      <c r="AKZ226"/>
      <c r="ALA226"/>
      <c r="ALB226"/>
      <c r="ALC226"/>
      <c r="ALD226"/>
      <c r="ALE226"/>
    </row>
    <row r="227" spans="2:993" ht="14.15" customHeight="1" x14ac:dyDescent="0.25">
      <c r="B227" s="804" t="s">
        <v>45</v>
      </c>
      <c r="C227" s="805"/>
      <c r="D227" s="805"/>
      <c r="E227" s="805"/>
      <c r="F227" s="805"/>
      <c r="G227" s="805"/>
      <c r="H227" s="805"/>
      <c r="I227" s="805"/>
      <c r="J227" s="805"/>
      <c r="K227" s="805"/>
      <c r="L227" s="805"/>
      <c r="M227" s="805"/>
      <c r="N227" s="805"/>
      <c r="O227" s="805"/>
      <c r="P227" s="805"/>
      <c r="Q227" s="805"/>
      <c r="R227" s="805"/>
      <c r="S227" s="805"/>
      <c r="T227" s="805"/>
      <c r="U227" s="805"/>
      <c r="V227" s="805"/>
      <c r="W227" s="805"/>
      <c r="X227" s="805"/>
      <c r="Y227" s="805"/>
      <c r="Z227" s="805"/>
      <c r="AA227" s="805"/>
      <c r="AB227" s="805"/>
      <c r="AC227" s="805"/>
      <c r="AD227" s="805"/>
      <c r="AE227" s="805"/>
      <c r="AF227" s="805"/>
      <c r="AG227" s="805"/>
      <c r="AH227" s="805"/>
      <c r="AI227" s="805"/>
      <c r="AJ227" s="805"/>
      <c r="AK227" s="806"/>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c r="AFB227"/>
      <c r="AFC227"/>
      <c r="AFD227"/>
      <c r="AFE227"/>
      <c r="AFF227"/>
      <c r="AFG227"/>
      <c r="AFH227"/>
      <c r="AFI227"/>
      <c r="AFJ227"/>
      <c r="AFK227"/>
      <c r="AFL227"/>
      <c r="AFM227"/>
      <c r="AFN227"/>
      <c r="AFO227"/>
      <c r="AFP227"/>
      <c r="AFQ227"/>
      <c r="AFR227"/>
      <c r="AFS227"/>
      <c r="AFT227"/>
      <c r="AFU227"/>
      <c r="AFV227"/>
      <c r="AFW227"/>
      <c r="AFX227"/>
      <c r="AFY227"/>
      <c r="AFZ227"/>
      <c r="AGA227"/>
      <c r="AGB227"/>
      <c r="AGC227"/>
      <c r="AGD227"/>
      <c r="AGE227"/>
      <c r="AGF227"/>
      <c r="AGG227"/>
      <c r="AGH227"/>
      <c r="AGI227"/>
      <c r="AGJ227"/>
      <c r="AGK227"/>
      <c r="AGL227"/>
      <c r="AGM227"/>
      <c r="AGN227"/>
      <c r="AGO227"/>
      <c r="AGP227"/>
      <c r="AGQ227"/>
      <c r="AGR227"/>
      <c r="AGS227"/>
      <c r="AGT227"/>
      <c r="AGU227"/>
      <c r="AGV227"/>
      <c r="AGW227"/>
      <c r="AGX227"/>
      <c r="AGY227"/>
      <c r="AGZ227"/>
      <c r="AHA227"/>
      <c r="AHB227"/>
      <c r="AHC227"/>
      <c r="AHD227"/>
      <c r="AHE227"/>
      <c r="AHF227"/>
      <c r="AHG227"/>
      <c r="AHH227"/>
      <c r="AHI227"/>
      <c r="AHJ227"/>
      <c r="AHK227"/>
      <c r="AHL227"/>
      <c r="AHM227"/>
      <c r="AHN227"/>
      <c r="AHO227"/>
      <c r="AHP227"/>
      <c r="AHQ227"/>
      <c r="AHR227"/>
      <c r="AHS227"/>
      <c r="AHT227"/>
      <c r="AHU227"/>
      <c r="AHV227"/>
      <c r="AHW227"/>
      <c r="AHX227"/>
      <c r="AHY227"/>
      <c r="AHZ227"/>
      <c r="AIA227"/>
      <c r="AIB227"/>
      <c r="AIC227"/>
      <c r="AID227"/>
      <c r="AIE227"/>
      <c r="AIF227"/>
      <c r="AIG227"/>
      <c r="AIH227"/>
      <c r="AII227"/>
      <c r="AIJ227"/>
      <c r="AIK227"/>
      <c r="AIL227"/>
      <c r="AIM227"/>
      <c r="AIN227"/>
      <c r="AIO227"/>
      <c r="AIP227"/>
      <c r="AIQ227"/>
      <c r="AIR227"/>
      <c r="AIS227"/>
      <c r="AIT227"/>
      <c r="AIU227"/>
      <c r="AIV227"/>
      <c r="AIW227"/>
      <c r="AIX227"/>
      <c r="AIY227"/>
      <c r="AIZ227"/>
      <c r="AJA227"/>
      <c r="AJB227"/>
      <c r="AJC227"/>
      <c r="AJD227"/>
      <c r="AJE227"/>
      <c r="AJF227"/>
      <c r="AJG227"/>
      <c r="AJH227"/>
      <c r="AJI227"/>
      <c r="AJJ227"/>
      <c r="AJK227"/>
      <c r="AJL227"/>
      <c r="AJM227"/>
      <c r="AJN227"/>
      <c r="AJO227"/>
      <c r="AJP227"/>
      <c r="AJQ227"/>
      <c r="AJR227"/>
      <c r="AJS227"/>
      <c r="AJT227"/>
      <c r="AJU227"/>
      <c r="AJV227"/>
      <c r="AJW227"/>
      <c r="AJX227"/>
      <c r="AJY227"/>
      <c r="AJZ227"/>
      <c r="AKA227"/>
      <c r="AKB227"/>
      <c r="AKC227"/>
      <c r="AKD227"/>
      <c r="AKE227"/>
      <c r="AKF227"/>
      <c r="AKG227"/>
      <c r="AKH227"/>
      <c r="AKI227"/>
      <c r="AKJ227"/>
      <c r="AKK227"/>
      <c r="AKL227"/>
      <c r="AKM227"/>
      <c r="AKN227"/>
      <c r="AKO227"/>
      <c r="AKP227"/>
      <c r="AKQ227"/>
      <c r="AKR227"/>
      <c r="AKS227"/>
      <c r="AKT227"/>
      <c r="AKU227"/>
      <c r="AKV227"/>
      <c r="AKW227"/>
      <c r="AKX227"/>
      <c r="AKY227"/>
      <c r="AKZ227"/>
      <c r="ALA227"/>
      <c r="ALB227"/>
      <c r="ALC227"/>
      <c r="ALD227"/>
      <c r="ALE227"/>
    </row>
    <row r="228" spans="2:993" ht="14.15" customHeight="1" x14ac:dyDescent="0.25">
      <c r="B228" s="802" t="s">
        <v>242</v>
      </c>
      <c r="C228" s="785" t="s">
        <v>237</v>
      </c>
      <c r="D228" s="786"/>
      <c r="E228" s="786"/>
      <c r="F228" s="786"/>
      <c r="G228" s="786"/>
      <c r="H228" s="786"/>
      <c r="I228" s="786"/>
      <c r="J228" s="980"/>
      <c r="K228" s="816" t="s">
        <v>136</v>
      </c>
      <c r="L228" s="816"/>
      <c r="M228" s="757" t="s">
        <v>37</v>
      </c>
      <c r="N228" s="758"/>
      <c r="O228" s="758"/>
      <c r="P228" s="758"/>
      <c r="Q228" s="758"/>
      <c r="R228" s="757" t="s">
        <v>38</v>
      </c>
      <c r="S228" s="758"/>
      <c r="T228" s="758"/>
      <c r="U228" s="758"/>
      <c r="V228" s="758"/>
      <c r="W228" s="757" t="s">
        <v>257</v>
      </c>
      <c r="X228" s="758"/>
      <c r="Y228" s="758"/>
      <c r="Z228" s="758"/>
      <c r="AA228" s="758"/>
      <c r="AB228" s="974" t="s">
        <v>232</v>
      </c>
      <c r="AC228" s="975"/>
      <c r="AD228" s="975"/>
      <c r="AE228" s="975"/>
      <c r="AF228" s="975"/>
      <c r="AG228" s="970" t="s">
        <v>305</v>
      </c>
      <c r="AH228" s="971"/>
      <c r="AI228" s="971"/>
      <c r="AJ228" s="971"/>
      <c r="AK228" s="972"/>
      <c r="AL228" s="69"/>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c r="AEW228"/>
      <c r="AEX228"/>
      <c r="AEY228"/>
      <c r="AEZ228"/>
      <c r="AFA228"/>
      <c r="AFB228"/>
      <c r="AFC228"/>
      <c r="AFD228"/>
      <c r="AFE228"/>
      <c r="AFF228"/>
      <c r="AFG228"/>
      <c r="AFH228"/>
      <c r="AFI228"/>
      <c r="AFJ228"/>
      <c r="AFK228"/>
      <c r="AFL228"/>
      <c r="AFM228"/>
      <c r="AFN228"/>
      <c r="AFO228"/>
      <c r="AFP228"/>
      <c r="AFQ228"/>
      <c r="AFR228"/>
      <c r="AFS228"/>
      <c r="AFT228"/>
      <c r="AFU228"/>
      <c r="AFV228"/>
      <c r="AFW228"/>
      <c r="AFX228"/>
      <c r="AFY228"/>
      <c r="AFZ228"/>
      <c r="AGA228"/>
      <c r="AGB228"/>
      <c r="AGC228"/>
      <c r="AGD228"/>
      <c r="AGE228"/>
      <c r="AGF228"/>
      <c r="AGG228"/>
      <c r="AGH228"/>
      <c r="AGI228"/>
      <c r="AGJ228"/>
      <c r="AGK228"/>
      <c r="AGL228"/>
      <c r="AGM228"/>
      <c r="AGN228"/>
      <c r="AGO228"/>
      <c r="AGP228"/>
      <c r="AGQ228"/>
      <c r="AGR228"/>
      <c r="AGS228"/>
      <c r="AGT228"/>
      <c r="AGU228"/>
      <c r="AGV228"/>
      <c r="AGW228"/>
      <c r="AGX228"/>
      <c r="AGY228"/>
      <c r="AGZ228"/>
      <c r="AHA228"/>
      <c r="AHB228"/>
      <c r="AHC228"/>
      <c r="AHD228"/>
      <c r="AHE228"/>
      <c r="AHF228"/>
      <c r="AHG228"/>
      <c r="AHH228"/>
      <c r="AHI228"/>
      <c r="AHJ228"/>
      <c r="AHK228"/>
      <c r="AHL228"/>
      <c r="AHM228"/>
      <c r="AHN228"/>
      <c r="AHO228"/>
      <c r="AHP228"/>
      <c r="AHQ228"/>
      <c r="AHR228"/>
      <c r="AHS228"/>
      <c r="AHT228"/>
      <c r="AHU228"/>
      <c r="AHV228"/>
      <c r="AHW228"/>
      <c r="AHX228"/>
      <c r="AHY228"/>
      <c r="AHZ228"/>
      <c r="AIA228"/>
      <c r="AIB228"/>
      <c r="AIC228"/>
      <c r="AID228"/>
      <c r="AIE228"/>
      <c r="AIF228"/>
      <c r="AIG228"/>
      <c r="AIH228"/>
      <c r="AII228"/>
      <c r="AIJ228"/>
      <c r="AIK228"/>
      <c r="AIL228"/>
      <c r="AIM228"/>
      <c r="AIN228"/>
      <c r="AIO228"/>
      <c r="AIP228"/>
      <c r="AIQ228"/>
      <c r="AIR228"/>
      <c r="AIS228"/>
      <c r="AIT228"/>
      <c r="AIU228"/>
      <c r="AIV228"/>
      <c r="AIW228"/>
      <c r="AIX228"/>
      <c r="AIY228"/>
      <c r="AIZ228"/>
      <c r="AJA228"/>
      <c r="AJB228"/>
      <c r="AJC228"/>
      <c r="AJD228"/>
      <c r="AJE228"/>
      <c r="AJF228"/>
      <c r="AJG228"/>
      <c r="AJH228"/>
      <c r="AJI228"/>
      <c r="AJJ228"/>
      <c r="AJK228"/>
      <c r="AJL228"/>
      <c r="AJM228"/>
      <c r="AJN228"/>
      <c r="AJO228"/>
      <c r="AJP228"/>
      <c r="AJQ228"/>
      <c r="AJR228"/>
      <c r="AJS228"/>
      <c r="AJT228"/>
      <c r="AJU228"/>
      <c r="AJV228"/>
      <c r="AJW228"/>
      <c r="AJX228"/>
      <c r="AJY228"/>
      <c r="AJZ228"/>
      <c r="AKA228"/>
      <c r="AKB228"/>
      <c r="AKC228"/>
      <c r="AKD228"/>
      <c r="AKE228"/>
      <c r="AKF228"/>
      <c r="AKG228"/>
      <c r="AKH228"/>
      <c r="AKI228"/>
      <c r="AKJ228"/>
      <c r="AKK228"/>
      <c r="AKL228"/>
      <c r="AKM228"/>
      <c r="AKN228"/>
      <c r="AKO228"/>
      <c r="AKP228"/>
      <c r="AKQ228"/>
      <c r="AKR228"/>
      <c r="AKS228"/>
      <c r="AKT228"/>
      <c r="AKU228"/>
      <c r="AKV228"/>
      <c r="AKW228"/>
      <c r="AKX228"/>
      <c r="AKY228"/>
      <c r="AKZ228"/>
      <c r="ALA228"/>
      <c r="ALB228"/>
      <c r="ALC228"/>
      <c r="ALD228"/>
      <c r="ALE228"/>
    </row>
    <row r="229" spans="2:993" ht="14.15" customHeight="1" x14ac:dyDescent="0.25">
      <c r="B229" s="802"/>
      <c r="C229" s="788"/>
      <c r="D229" s="789"/>
      <c r="E229" s="789"/>
      <c r="F229" s="789"/>
      <c r="G229" s="789"/>
      <c r="H229" s="789"/>
      <c r="I229" s="789"/>
      <c r="J229" s="981"/>
      <c r="K229" s="816"/>
      <c r="L229" s="816"/>
      <c r="M229" s="759"/>
      <c r="N229" s="760"/>
      <c r="O229" s="760"/>
      <c r="P229" s="760"/>
      <c r="Q229" s="760"/>
      <c r="R229" s="759"/>
      <c r="S229" s="760"/>
      <c r="T229" s="760"/>
      <c r="U229" s="760"/>
      <c r="V229" s="760"/>
      <c r="W229" s="759"/>
      <c r="X229" s="760"/>
      <c r="Y229" s="760"/>
      <c r="Z229" s="760"/>
      <c r="AA229" s="760"/>
      <c r="AB229" s="976"/>
      <c r="AC229" s="977"/>
      <c r="AD229" s="977"/>
      <c r="AE229" s="977"/>
      <c r="AF229" s="977"/>
      <c r="AG229" s="970"/>
      <c r="AH229" s="971"/>
      <c r="AI229" s="971"/>
      <c r="AJ229" s="971"/>
      <c r="AK229" s="972"/>
      <c r="AL229" s="6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c r="AET229"/>
      <c r="AEU229"/>
      <c r="AEV229"/>
      <c r="AEW229"/>
      <c r="AEX229"/>
      <c r="AEY229"/>
      <c r="AEZ229"/>
      <c r="AFA229"/>
      <c r="AFB229"/>
      <c r="AFC229"/>
      <c r="AFD229"/>
      <c r="AFE229"/>
      <c r="AFF229"/>
      <c r="AFG229"/>
      <c r="AFH229"/>
      <c r="AFI229"/>
      <c r="AFJ229"/>
      <c r="AFK229"/>
      <c r="AFL229"/>
      <c r="AFM229"/>
      <c r="AFN229"/>
      <c r="AFO229"/>
      <c r="AFP229"/>
      <c r="AFQ229"/>
      <c r="AFR229"/>
      <c r="AFS229"/>
      <c r="AFT229"/>
      <c r="AFU229"/>
      <c r="AFV229"/>
      <c r="AFW229"/>
      <c r="AFX229"/>
      <c r="AFY229"/>
      <c r="AFZ229"/>
      <c r="AGA229"/>
      <c r="AGB229"/>
      <c r="AGC229"/>
      <c r="AGD229"/>
      <c r="AGE229"/>
      <c r="AGF229"/>
      <c r="AGG229"/>
      <c r="AGH229"/>
      <c r="AGI229"/>
      <c r="AGJ229"/>
      <c r="AGK229"/>
      <c r="AGL229"/>
      <c r="AGM229"/>
      <c r="AGN229"/>
      <c r="AGO229"/>
      <c r="AGP229"/>
      <c r="AGQ229"/>
      <c r="AGR229"/>
      <c r="AGS229"/>
      <c r="AGT229"/>
      <c r="AGU229"/>
      <c r="AGV229"/>
      <c r="AGW229"/>
      <c r="AGX229"/>
      <c r="AGY229"/>
      <c r="AGZ229"/>
      <c r="AHA229"/>
      <c r="AHB229"/>
      <c r="AHC229"/>
      <c r="AHD229"/>
      <c r="AHE229"/>
      <c r="AHF229"/>
      <c r="AHG229"/>
      <c r="AHH229"/>
      <c r="AHI229"/>
      <c r="AHJ229"/>
      <c r="AHK229"/>
      <c r="AHL229"/>
      <c r="AHM229"/>
      <c r="AHN229"/>
      <c r="AHO229"/>
      <c r="AHP229"/>
      <c r="AHQ229"/>
      <c r="AHR229"/>
      <c r="AHS229"/>
      <c r="AHT229"/>
      <c r="AHU229"/>
      <c r="AHV229"/>
      <c r="AHW229"/>
      <c r="AHX229"/>
      <c r="AHY229"/>
      <c r="AHZ229"/>
      <c r="AIA229"/>
      <c r="AIB229"/>
      <c r="AIC229"/>
      <c r="AID229"/>
      <c r="AIE229"/>
      <c r="AIF229"/>
      <c r="AIG229"/>
      <c r="AIH229"/>
      <c r="AII229"/>
      <c r="AIJ229"/>
      <c r="AIK229"/>
      <c r="AIL229"/>
      <c r="AIM229"/>
      <c r="AIN229"/>
      <c r="AIO229"/>
      <c r="AIP229"/>
      <c r="AIQ229"/>
      <c r="AIR229"/>
      <c r="AIS229"/>
      <c r="AIT229"/>
      <c r="AIU229"/>
      <c r="AIV229"/>
      <c r="AIW229"/>
      <c r="AIX229"/>
      <c r="AIY229"/>
      <c r="AIZ229"/>
      <c r="AJA229"/>
      <c r="AJB229"/>
      <c r="AJC229"/>
      <c r="AJD229"/>
      <c r="AJE229"/>
      <c r="AJF229"/>
      <c r="AJG229"/>
      <c r="AJH229"/>
      <c r="AJI229"/>
      <c r="AJJ229"/>
      <c r="AJK229"/>
      <c r="AJL229"/>
      <c r="AJM229"/>
      <c r="AJN229"/>
      <c r="AJO229"/>
      <c r="AJP229"/>
      <c r="AJQ229"/>
      <c r="AJR229"/>
      <c r="AJS229"/>
      <c r="AJT229"/>
      <c r="AJU229"/>
      <c r="AJV229"/>
      <c r="AJW229"/>
      <c r="AJX229"/>
      <c r="AJY229"/>
      <c r="AJZ229"/>
      <c r="AKA229"/>
      <c r="AKB229"/>
      <c r="AKC229"/>
      <c r="AKD229"/>
      <c r="AKE229"/>
      <c r="AKF229"/>
      <c r="AKG229"/>
      <c r="AKH229"/>
      <c r="AKI229"/>
      <c r="AKJ229"/>
      <c r="AKK229"/>
      <c r="AKL229"/>
      <c r="AKM229"/>
      <c r="AKN229"/>
      <c r="AKO229"/>
      <c r="AKP229"/>
      <c r="AKQ229"/>
      <c r="AKR229"/>
      <c r="AKS229"/>
      <c r="AKT229"/>
      <c r="AKU229"/>
      <c r="AKV229"/>
      <c r="AKW229"/>
      <c r="AKX229"/>
      <c r="AKY229"/>
      <c r="AKZ229"/>
      <c r="ALA229"/>
      <c r="ALB229"/>
      <c r="ALC229"/>
      <c r="ALD229"/>
      <c r="ALE229"/>
    </row>
    <row r="230" spans="2:993" ht="14.15" customHeight="1" x14ac:dyDescent="0.25">
      <c r="B230" s="803"/>
      <c r="C230" s="982"/>
      <c r="D230" s="983"/>
      <c r="E230" s="983"/>
      <c r="F230" s="983"/>
      <c r="G230" s="983"/>
      <c r="H230" s="983"/>
      <c r="I230" s="983"/>
      <c r="J230" s="984"/>
      <c r="K230" s="985"/>
      <c r="L230" s="985"/>
      <c r="M230" s="761"/>
      <c r="N230" s="762"/>
      <c r="O230" s="762"/>
      <c r="P230" s="762"/>
      <c r="Q230" s="762"/>
      <c r="R230" s="761"/>
      <c r="S230" s="762"/>
      <c r="T230" s="762"/>
      <c r="U230" s="762"/>
      <c r="V230" s="762"/>
      <c r="W230" s="761"/>
      <c r="X230" s="762"/>
      <c r="Y230" s="762"/>
      <c r="Z230" s="762"/>
      <c r="AA230" s="762"/>
      <c r="AB230" s="978"/>
      <c r="AC230" s="979"/>
      <c r="AD230" s="979"/>
      <c r="AE230" s="979"/>
      <c r="AF230" s="979"/>
      <c r="AG230" s="970"/>
      <c r="AH230" s="971"/>
      <c r="AI230" s="971"/>
      <c r="AJ230" s="971"/>
      <c r="AK230" s="972"/>
      <c r="AL230" s="69"/>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c r="AET230"/>
      <c r="AEU230"/>
      <c r="AEV230"/>
      <c r="AEW230"/>
      <c r="AEX230"/>
      <c r="AEY230"/>
      <c r="AEZ230"/>
      <c r="AFA230"/>
      <c r="AFB230"/>
      <c r="AFC230"/>
      <c r="AFD230"/>
      <c r="AFE230"/>
      <c r="AFF230"/>
      <c r="AFG230"/>
      <c r="AFH230"/>
      <c r="AFI230"/>
      <c r="AFJ230"/>
      <c r="AFK230"/>
      <c r="AFL230"/>
      <c r="AFM230"/>
      <c r="AFN230"/>
      <c r="AFO230"/>
      <c r="AFP230"/>
      <c r="AFQ230"/>
      <c r="AFR230"/>
      <c r="AFS230"/>
      <c r="AFT230"/>
      <c r="AFU230"/>
      <c r="AFV230"/>
      <c r="AFW230"/>
      <c r="AFX230"/>
      <c r="AFY230"/>
      <c r="AFZ230"/>
      <c r="AGA230"/>
      <c r="AGB230"/>
      <c r="AGC230"/>
      <c r="AGD230"/>
      <c r="AGE230"/>
      <c r="AGF230"/>
      <c r="AGG230"/>
      <c r="AGH230"/>
      <c r="AGI230"/>
      <c r="AGJ230"/>
      <c r="AGK230"/>
      <c r="AGL230"/>
      <c r="AGM230"/>
      <c r="AGN230"/>
      <c r="AGO230"/>
      <c r="AGP230"/>
      <c r="AGQ230"/>
      <c r="AGR230"/>
      <c r="AGS230"/>
      <c r="AGT230"/>
      <c r="AGU230"/>
      <c r="AGV230"/>
      <c r="AGW230"/>
      <c r="AGX230"/>
      <c r="AGY230"/>
      <c r="AGZ230"/>
      <c r="AHA230"/>
      <c r="AHB230"/>
      <c r="AHC230"/>
      <c r="AHD230"/>
      <c r="AHE230"/>
      <c r="AHF230"/>
      <c r="AHG230"/>
      <c r="AHH230"/>
      <c r="AHI230"/>
      <c r="AHJ230"/>
      <c r="AHK230"/>
      <c r="AHL230"/>
      <c r="AHM230"/>
      <c r="AHN230"/>
      <c r="AHO230"/>
      <c r="AHP230"/>
      <c r="AHQ230"/>
      <c r="AHR230"/>
      <c r="AHS230"/>
      <c r="AHT230"/>
      <c r="AHU230"/>
      <c r="AHV230"/>
      <c r="AHW230"/>
      <c r="AHX230"/>
      <c r="AHY230"/>
      <c r="AHZ230"/>
      <c r="AIA230"/>
      <c r="AIB230"/>
      <c r="AIC230"/>
      <c r="AID230"/>
      <c r="AIE230"/>
      <c r="AIF230"/>
      <c r="AIG230"/>
      <c r="AIH230"/>
      <c r="AII230"/>
      <c r="AIJ230"/>
      <c r="AIK230"/>
      <c r="AIL230"/>
      <c r="AIM230"/>
      <c r="AIN230"/>
      <c r="AIO230"/>
      <c r="AIP230"/>
      <c r="AIQ230"/>
      <c r="AIR230"/>
      <c r="AIS230"/>
      <c r="AIT230"/>
      <c r="AIU230"/>
      <c r="AIV230"/>
      <c r="AIW230"/>
      <c r="AIX230"/>
      <c r="AIY230"/>
      <c r="AIZ230"/>
      <c r="AJA230"/>
      <c r="AJB230"/>
      <c r="AJC230"/>
      <c r="AJD230"/>
      <c r="AJE230"/>
      <c r="AJF230"/>
      <c r="AJG230"/>
      <c r="AJH230"/>
      <c r="AJI230"/>
      <c r="AJJ230"/>
      <c r="AJK230"/>
      <c r="AJL230"/>
      <c r="AJM230"/>
      <c r="AJN230"/>
      <c r="AJO230"/>
      <c r="AJP230"/>
      <c r="AJQ230"/>
      <c r="AJR230"/>
      <c r="AJS230"/>
      <c r="AJT230"/>
      <c r="AJU230"/>
      <c r="AJV230"/>
      <c r="AJW230"/>
      <c r="AJX230"/>
      <c r="AJY230"/>
      <c r="AJZ230"/>
      <c r="AKA230"/>
      <c r="AKB230"/>
      <c r="AKC230"/>
      <c r="AKD230"/>
      <c r="AKE230"/>
      <c r="AKF230"/>
      <c r="AKG230"/>
      <c r="AKH230"/>
      <c r="AKI230"/>
      <c r="AKJ230"/>
      <c r="AKK230"/>
      <c r="AKL230"/>
      <c r="AKM230"/>
      <c r="AKN230"/>
      <c r="AKO230"/>
      <c r="AKP230"/>
      <c r="AKQ230"/>
      <c r="AKR230"/>
      <c r="AKS230"/>
      <c r="AKT230"/>
      <c r="AKU230"/>
      <c r="AKV230"/>
      <c r="AKW230"/>
      <c r="AKX230"/>
      <c r="AKY230"/>
      <c r="AKZ230"/>
      <c r="ALA230"/>
      <c r="ALB230"/>
      <c r="ALC230"/>
      <c r="ALD230"/>
      <c r="ALE230"/>
    </row>
    <row r="231" spans="2:993" ht="14.15" customHeight="1" x14ac:dyDescent="0.25">
      <c r="B231" s="114" t="str">
        <f>IFERROR(VLOOKUP(1,'Ficha 2. DATOS ACTUACIONES RHB'!$C$64:$AM$143,2,0),"")</f>
        <v/>
      </c>
      <c r="C231" s="779" t="str">
        <f>IFERROR(VLOOKUP(B231,'Ficha 2. DATOS ACTUACIONES RHB'!$D$64:$AR$143,2,0),"")</f>
        <v/>
      </c>
      <c r="D231" s="780"/>
      <c r="E231" s="780"/>
      <c r="F231" s="780"/>
      <c r="G231" s="780"/>
      <c r="H231" s="780"/>
      <c r="I231" s="780"/>
      <c r="J231" s="781"/>
      <c r="K231" s="769" t="str">
        <f>IFERROR(VLOOKUP(B231,'Ficha 2. DATOS ACTUACIONES RHB'!$D$64:$AR$143,15,0),"")</f>
        <v/>
      </c>
      <c r="L231" s="769"/>
      <c r="M231" s="493" t="str">
        <f>IFERROR(VLOOKUP(B231,'Ficha 2. DATOS ACTUACIONES RHB'!$D$64:$AR$143,24,0),"")</f>
        <v/>
      </c>
      <c r="N231" s="494"/>
      <c r="O231" s="494"/>
      <c r="P231" s="494"/>
      <c r="Q231" s="495"/>
      <c r="R231" s="493" t="str">
        <f>IFERROR(K231*$R$20,"")</f>
        <v/>
      </c>
      <c r="S231" s="494"/>
      <c r="T231" s="494"/>
      <c r="U231" s="494"/>
      <c r="V231" s="495"/>
      <c r="W231" s="967" t="str">
        <f t="shared" ref="W231:W237" si="67">IF(K231="","",$AB$20)</f>
        <v/>
      </c>
      <c r="X231" s="968"/>
      <c r="Y231" s="968"/>
      <c r="Z231" s="968"/>
      <c r="AA231" s="969"/>
      <c r="AB231" s="493" t="str">
        <f t="shared" ref="AB231:AB269" si="68">IF(B231="","",IF(VLOOKUP(B231,$B$59:$AM$138,37,0)&lt;0,0,VLOOKUP(B231,$B$59:$AM$138,37,0)))</f>
        <v/>
      </c>
      <c r="AC231" s="494"/>
      <c r="AD231" s="494"/>
      <c r="AE231" s="494"/>
      <c r="AF231" s="495"/>
      <c r="AG231" s="973" t="str">
        <f>IF(B231="","",MIN(M231,R231,W231,AB231))</f>
        <v/>
      </c>
      <c r="AH231" s="950"/>
      <c r="AI231" s="950"/>
      <c r="AJ231" s="950"/>
      <c r="AK231" s="951"/>
      <c r="AL231" s="150" t="str">
        <f>IFERROR(VLOOKUP(B231,'Ficha 2. DATOS ACTUACIONES RHB'!$D$64:$AR$143,27,0),"")</f>
        <v/>
      </c>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c r="AEY231"/>
      <c r="AEZ231"/>
      <c r="AFA231"/>
      <c r="AFB231"/>
      <c r="AFC231"/>
      <c r="AFD231"/>
      <c r="AFE231"/>
      <c r="AFF231"/>
      <c r="AFG231"/>
      <c r="AFH231"/>
      <c r="AFI231"/>
      <c r="AFJ231"/>
      <c r="AFK231"/>
      <c r="AFL231"/>
      <c r="AFM231"/>
      <c r="AFN231"/>
      <c r="AFO231"/>
      <c r="AFP231"/>
      <c r="AFQ231"/>
      <c r="AFR231"/>
      <c r="AFS231"/>
      <c r="AFT231"/>
      <c r="AFU231"/>
      <c r="AFV231"/>
      <c r="AFW231"/>
      <c r="AFX231"/>
      <c r="AFY231"/>
      <c r="AFZ231"/>
      <c r="AGA231"/>
      <c r="AGB231"/>
      <c r="AGC231"/>
      <c r="AGD231"/>
      <c r="AGE231"/>
      <c r="AGF231"/>
      <c r="AGG231"/>
      <c r="AGH231"/>
      <c r="AGI231"/>
      <c r="AGJ231"/>
      <c r="AGK231"/>
      <c r="AGL231"/>
      <c r="AGM231"/>
      <c r="AGN231"/>
      <c r="AGO231"/>
      <c r="AGP231"/>
      <c r="AGQ231"/>
      <c r="AGR231"/>
      <c r="AGS231"/>
      <c r="AGT231"/>
      <c r="AGU231"/>
      <c r="AGV231"/>
      <c r="AGW231"/>
      <c r="AGX231"/>
      <c r="AGY231"/>
      <c r="AGZ231"/>
      <c r="AHA231"/>
      <c r="AHB231"/>
      <c r="AHC231"/>
      <c r="AHD231"/>
      <c r="AHE231"/>
      <c r="AHF231"/>
      <c r="AHG231"/>
      <c r="AHH231"/>
      <c r="AHI231"/>
      <c r="AHJ231"/>
      <c r="AHK231"/>
      <c r="AHL231"/>
      <c r="AHM231"/>
      <c r="AHN231"/>
      <c r="AHO231"/>
      <c r="AHP231"/>
      <c r="AHQ231"/>
      <c r="AHR231"/>
      <c r="AHS231"/>
      <c r="AHT231"/>
      <c r="AHU231"/>
      <c r="AHV231"/>
      <c r="AHW231"/>
      <c r="AHX231"/>
      <c r="AHY231"/>
      <c r="AHZ231"/>
      <c r="AIA231"/>
      <c r="AIB231"/>
      <c r="AIC231"/>
      <c r="AID231"/>
      <c r="AIE231"/>
      <c r="AIF231"/>
      <c r="AIG231"/>
      <c r="AIH231"/>
      <c r="AII231"/>
      <c r="AIJ231"/>
      <c r="AIK231"/>
      <c r="AIL231"/>
      <c r="AIM231"/>
      <c r="AIN231"/>
      <c r="AIO231"/>
      <c r="AIP231"/>
      <c r="AIQ231"/>
      <c r="AIR231"/>
      <c r="AIS231"/>
      <c r="AIT231"/>
      <c r="AIU231"/>
      <c r="AIV231"/>
      <c r="AIW231"/>
      <c r="AIX231"/>
      <c r="AIY231"/>
      <c r="AIZ231"/>
      <c r="AJA231"/>
      <c r="AJB231"/>
      <c r="AJC231"/>
      <c r="AJD231"/>
      <c r="AJE231"/>
      <c r="AJF231"/>
      <c r="AJG231"/>
      <c r="AJH231"/>
      <c r="AJI231"/>
      <c r="AJJ231"/>
      <c r="AJK231"/>
      <c r="AJL231"/>
      <c r="AJM231"/>
      <c r="AJN231"/>
      <c r="AJO231"/>
      <c r="AJP231"/>
      <c r="AJQ231"/>
      <c r="AJR231"/>
      <c r="AJS231"/>
      <c r="AJT231"/>
      <c r="AJU231"/>
      <c r="AJV231"/>
      <c r="AJW231"/>
      <c r="AJX231"/>
      <c r="AJY231"/>
      <c r="AJZ231"/>
      <c r="AKA231"/>
      <c r="AKB231"/>
      <c r="AKC231"/>
      <c r="AKD231"/>
      <c r="AKE231"/>
      <c r="AKF231"/>
      <c r="AKG231"/>
      <c r="AKH231"/>
      <c r="AKI231"/>
      <c r="AKJ231"/>
      <c r="AKK231"/>
      <c r="AKL231"/>
      <c r="AKM231"/>
      <c r="AKN231"/>
      <c r="AKO231"/>
      <c r="AKP231"/>
      <c r="AKQ231"/>
      <c r="AKR231"/>
      <c r="AKS231"/>
      <c r="AKT231"/>
      <c r="AKU231"/>
      <c r="AKV231"/>
      <c r="AKW231"/>
      <c r="AKX231"/>
      <c r="AKY231"/>
      <c r="AKZ231"/>
      <c r="ALA231"/>
      <c r="ALB231"/>
      <c r="ALC231"/>
      <c r="ALD231"/>
      <c r="ALE231"/>
    </row>
    <row r="232" spans="2:993" ht="14.15" customHeight="1" x14ac:dyDescent="0.25">
      <c r="B232" s="114" t="str">
        <f>IFERROR(VLOOKUP(2,'Ficha 2. DATOS ACTUACIONES RHB'!$C$64:$AM$143,2,0),"")</f>
        <v/>
      </c>
      <c r="C232" s="779" t="str">
        <f>IFERROR(VLOOKUP(B232,'Ficha 2. DATOS ACTUACIONES RHB'!$D$64:$AR$143,2,0),"")</f>
        <v/>
      </c>
      <c r="D232" s="780"/>
      <c r="E232" s="780"/>
      <c r="F232" s="780"/>
      <c r="G232" s="780"/>
      <c r="H232" s="780"/>
      <c r="I232" s="780"/>
      <c r="J232" s="781"/>
      <c r="K232" s="769" t="str">
        <f>IFERROR(VLOOKUP(B232,'Ficha 2. DATOS ACTUACIONES RHB'!$D$64:$AR$143,15,0),"")</f>
        <v/>
      </c>
      <c r="L232" s="769"/>
      <c r="M232" s="493" t="str">
        <f>IFERROR(VLOOKUP(B232,'Ficha 2. DATOS ACTUACIONES RHB'!$D$64:$AR$143,24,0),"")</f>
        <v/>
      </c>
      <c r="N232" s="494"/>
      <c r="O232" s="494"/>
      <c r="P232" s="494"/>
      <c r="Q232" s="495"/>
      <c r="R232" s="493" t="str">
        <f>IFERROR(K232*$R$20,"")</f>
        <v/>
      </c>
      <c r="S232" s="494"/>
      <c r="T232" s="494"/>
      <c r="U232" s="494"/>
      <c r="V232" s="495"/>
      <c r="W232" s="967" t="str">
        <f t="shared" si="67"/>
        <v/>
      </c>
      <c r="X232" s="968"/>
      <c r="Y232" s="968"/>
      <c r="Z232" s="968"/>
      <c r="AA232" s="969"/>
      <c r="AB232" s="493" t="str">
        <f t="shared" si="68"/>
        <v/>
      </c>
      <c r="AC232" s="494"/>
      <c r="AD232" s="494"/>
      <c r="AE232" s="494"/>
      <c r="AF232" s="495"/>
      <c r="AG232" s="973" t="str">
        <f t="shared" ref="AG232:AG237" si="69">IF(B232="","",MIN(M232,R232,W232,AB232))</f>
        <v/>
      </c>
      <c r="AH232" s="950"/>
      <c r="AI232" s="950"/>
      <c r="AJ232" s="950"/>
      <c r="AK232" s="951"/>
      <c r="AL232" s="150" t="str">
        <f>IFERROR(VLOOKUP(B232,'Ficha 2. DATOS ACTUACIONES RHB'!$D$64:$AR$143,27,0),"")</f>
        <v/>
      </c>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c r="ADN232"/>
      <c r="ADO232"/>
      <c r="ADP232"/>
      <c r="ADQ232"/>
      <c r="ADR232"/>
      <c r="ADS232"/>
      <c r="ADT232"/>
      <c r="ADU232"/>
      <c r="ADV232"/>
      <c r="ADW232"/>
      <c r="ADX232"/>
      <c r="ADY232"/>
      <c r="ADZ232"/>
      <c r="AEA232"/>
      <c r="AEB232"/>
      <c r="AEC232"/>
      <c r="AED232"/>
      <c r="AEE232"/>
      <c r="AEF232"/>
      <c r="AEG232"/>
      <c r="AEH232"/>
      <c r="AEI232"/>
      <c r="AEJ232"/>
      <c r="AEK232"/>
      <c r="AEL232"/>
      <c r="AEM232"/>
      <c r="AEN232"/>
      <c r="AEO232"/>
      <c r="AEP232"/>
      <c r="AEQ232"/>
      <c r="AER232"/>
      <c r="AES232"/>
      <c r="AET232"/>
      <c r="AEU232"/>
      <c r="AEV232"/>
      <c r="AEW232"/>
      <c r="AEX232"/>
      <c r="AEY232"/>
      <c r="AEZ232"/>
      <c r="AFA232"/>
      <c r="AFB232"/>
      <c r="AFC232"/>
      <c r="AFD232"/>
      <c r="AFE232"/>
      <c r="AFF232"/>
      <c r="AFG232"/>
      <c r="AFH232"/>
      <c r="AFI232"/>
      <c r="AFJ232"/>
      <c r="AFK232"/>
      <c r="AFL232"/>
      <c r="AFM232"/>
      <c r="AFN232"/>
      <c r="AFO232"/>
      <c r="AFP232"/>
      <c r="AFQ232"/>
      <c r="AFR232"/>
      <c r="AFS232"/>
      <c r="AFT232"/>
      <c r="AFU232"/>
      <c r="AFV232"/>
      <c r="AFW232"/>
      <c r="AFX232"/>
      <c r="AFY232"/>
      <c r="AFZ232"/>
      <c r="AGA232"/>
      <c r="AGB232"/>
      <c r="AGC232"/>
      <c r="AGD232"/>
      <c r="AGE232"/>
      <c r="AGF232"/>
      <c r="AGG232"/>
      <c r="AGH232"/>
      <c r="AGI232"/>
      <c r="AGJ232"/>
      <c r="AGK232"/>
      <c r="AGL232"/>
      <c r="AGM232"/>
      <c r="AGN232"/>
      <c r="AGO232"/>
      <c r="AGP232"/>
      <c r="AGQ232"/>
      <c r="AGR232"/>
      <c r="AGS232"/>
      <c r="AGT232"/>
      <c r="AGU232"/>
      <c r="AGV232"/>
      <c r="AGW232"/>
      <c r="AGX232"/>
      <c r="AGY232"/>
      <c r="AGZ232"/>
      <c r="AHA232"/>
      <c r="AHB232"/>
      <c r="AHC232"/>
      <c r="AHD232"/>
      <c r="AHE232"/>
      <c r="AHF232"/>
      <c r="AHG232"/>
      <c r="AHH232"/>
      <c r="AHI232"/>
      <c r="AHJ232"/>
      <c r="AHK232"/>
      <c r="AHL232"/>
      <c r="AHM232"/>
      <c r="AHN232"/>
      <c r="AHO232"/>
      <c r="AHP232"/>
      <c r="AHQ232"/>
      <c r="AHR232"/>
      <c r="AHS232"/>
      <c r="AHT232"/>
      <c r="AHU232"/>
      <c r="AHV232"/>
      <c r="AHW232"/>
      <c r="AHX232"/>
      <c r="AHY232"/>
      <c r="AHZ232"/>
      <c r="AIA232"/>
      <c r="AIB232"/>
      <c r="AIC232"/>
      <c r="AID232"/>
      <c r="AIE232"/>
      <c r="AIF232"/>
      <c r="AIG232"/>
      <c r="AIH232"/>
      <c r="AII232"/>
      <c r="AIJ232"/>
      <c r="AIK232"/>
      <c r="AIL232"/>
      <c r="AIM232"/>
      <c r="AIN232"/>
      <c r="AIO232"/>
      <c r="AIP232"/>
      <c r="AIQ232"/>
      <c r="AIR232"/>
      <c r="AIS232"/>
      <c r="AIT232"/>
      <c r="AIU232"/>
      <c r="AIV232"/>
      <c r="AIW232"/>
      <c r="AIX232"/>
      <c r="AIY232"/>
      <c r="AIZ232"/>
      <c r="AJA232"/>
      <c r="AJB232"/>
      <c r="AJC232"/>
      <c r="AJD232"/>
      <c r="AJE232"/>
      <c r="AJF232"/>
      <c r="AJG232"/>
      <c r="AJH232"/>
      <c r="AJI232"/>
      <c r="AJJ232"/>
      <c r="AJK232"/>
      <c r="AJL232"/>
      <c r="AJM232"/>
      <c r="AJN232"/>
      <c r="AJO232"/>
      <c r="AJP232"/>
      <c r="AJQ232"/>
      <c r="AJR232"/>
      <c r="AJS232"/>
      <c r="AJT232"/>
      <c r="AJU232"/>
      <c r="AJV232"/>
      <c r="AJW232"/>
      <c r="AJX232"/>
      <c r="AJY232"/>
      <c r="AJZ232"/>
      <c r="AKA232"/>
      <c r="AKB232"/>
      <c r="AKC232"/>
      <c r="AKD232"/>
      <c r="AKE232"/>
      <c r="AKF232"/>
      <c r="AKG232"/>
      <c r="AKH232"/>
      <c r="AKI232"/>
      <c r="AKJ232"/>
      <c r="AKK232"/>
      <c r="AKL232"/>
      <c r="AKM232"/>
      <c r="AKN232"/>
      <c r="AKO232"/>
      <c r="AKP232"/>
      <c r="AKQ232"/>
      <c r="AKR232"/>
      <c r="AKS232"/>
      <c r="AKT232"/>
      <c r="AKU232"/>
      <c r="AKV232"/>
      <c r="AKW232"/>
      <c r="AKX232"/>
      <c r="AKY232"/>
      <c r="AKZ232"/>
      <c r="ALA232"/>
      <c r="ALB232"/>
      <c r="ALC232"/>
      <c r="ALD232"/>
      <c r="ALE232"/>
    </row>
    <row r="233" spans="2:993" ht="14.15" customHeight="1" x14ac:dyDescent="0.25">
      <c r="B233" s="114" t="str">
        <f>IFERROR(VLOOKUP(3,'Ficha 2. DATOS ACTUACIONES RHB'!$C$64:$AM$143,2,0),"")</f>
        <v/>
      </c>
      <c r="C233" s="779" t="str">
        <f>IFERROR(VLOOKUP(B233,'Ficha 2. DATOS ACTUACIONES RHB'!$D$64:$AR$143,2,0),"")</f>
        <v/>
      </c>
      <c r="D233" s="780"/>
      <c r="E233" s="780"/>
      <c r="F233" s="780"/>
      <c r="G233" s="780"/>
      <c r="H233" s="780"/>
      <c r="I233" s="780"/>
      <c r="J233" s="781"/>
      <c r="K233" s="769" t="str">
        <f>IFERROR(VLOOKUP(B233,'Ficha 2. DATOS ACTUACIONES RHB'!$D$64:$AR$143,15,0),"")</f>
        <v/>
      </c>
      <c r="L233" s="769"/>
      <c r="M233" s="493" t="str">
        <f>IFERROR(VLOOKUP(B233,'Ficha 2. DATOS ACTUACIONES RHB'!$D$64:$AR$143,24,0),"")</f>
        <v/>
      </c>
      <c r="N233" s="494"/>
      <c r="O233" s="494"/>
      <c r="P233" s="494"/>
      <c r="Q233" s="495"/>
      <c r="R233" s="493" t="str">
        <f>IFERROR(K233*$R$20,"")</f>
        <v/>
      </c>
      <c r="S233" s="494"/>
      <c r="T233" s="494"/>
      <c r="U233" s="494"/>
      <c r="V233" s="495"/>
      <c r="W233" s="967" t="str">
        <f t="shared" si="67"/>
        <v/>
      </c>
      <c r="X233" s="968"/>
      <c r="Y233" s="968"/>
      <c r="Z233" s="968"/>
      <c r="AA233" s="969"/>
      <c r="AB233" s="493" t="str">
        <f t="shared" si="68"/>
        <v/>
      </c>
      <c r="AC233" s="494"/>
      <c r="AD233" s="494"/>
      <c r="AE233" s="494"/>
      <c r="AF233" s="495"/>
      <c r="AG233" s="973" t="str">
        <f t="shared" si="69"/>
        <v/>
      </c>
      <c r="AH233" s="950"/>
      <c r="AI233" s="950"/>
      <c r="AJ233" s="950"/>
      <c r="AK233" s="951"/>
      <c r="AL233" s="150" t="str">
        <f>IFERROR(VLOOKUP(B233,'Ficha 2. DATOS ACTUACIONES RHB'!$D$64:$AR$143,27,0),"")</f>
        <v/>
      </c>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c r="AAW233"/>
      <c r="AAX233"/>
      <c r="AAY233"/>
      <c r="AAZ233"/>
      <c r="ABA233"/>
      <c r="ABB233"/>
      <c r="ABC233"/>
      <c r="ABD233"/>
      <c r="ABE233"/>
      <c r="ABF233"/>
      <c r="ABG233"/>
      <c r="ABH233"/>
      <c r="ABI233"/>
      <c r="ABJ233"/>
      <c r="ABK233"/>
      <c r="ABL233"/>
      <c r="ABM233"/>
      <c r="ABN233"/>
      <c r="ABO233"/>
      <c r="ABP233"/>
      <c r="ABQ233"/>
      <c r="ABR233"/>
      <c r="ABS233"/>
      <c r="ABT233"/>
      <c r="ABU233"/>
      <c r="ABV233"/>
      <c r="ABW233"/>
      <c r="ABX233"/>
      <c r="ABY233"/>
      <c r="ABZ233"/>
      <c r="ACA233"/>
      <c r="ACB233"/>
      <c r="ACC233"/>
      <c r="ACD233"/>
      <c r="ACE233"/>
      <c r="ACF233"/>
      <c r="ACG233"/>
      <c r="ACH233"/>
      <c r="ACI233"/>
      <c r="ACJ233"/>
      <c r="ACK233"/>
      <c r="ACL233"/>
      <c r="ACM233"/>
      <c r="ACN233"/>
      <c r="ACO233"/>
      <c r="ACP233"/>
      <c r="ACQ233"/>
      <c r="ACR233"/>
      <c r="ACS233"/>
      <c r="ACT233"/>
      <c r="ACU233"/>
      <c r="ACV233"/>
      <c r="ACW233"/>
      <c r="ACX233"/>
      <c r="ACY233"/>
      <c r="ACZ233"/>
      <c r="ADA233"/>
      <c r="ADB233"/>
      <c r="ADC233"/>
      <c r="ADD233"/>
      <c r="ADE233"/>
      <c r="ADF233"/>
      <c r="ADG233"/>
      <c r="ADH233"/>
      <c r="ADI233"/>
      <c r="ADJ233"/>
      <c r="ADK233"/>
      <c r="ADL233"/>
      <c r="ADM233"/>
      <c r="ADN233"/>
      <c r="ADO233"/>
      <c r="ADP233"/>
      <c r="ADQ233"/>
      <c r="ADR233"/>
      <c r="ADS233"/>
      <c r="ADT233"/>
      <c r="ADU233"/>
      <c r="ADV233"/>
      <c r="ADW233"/>
      <c r="ADX233"/>
      <c r="ADY233"/>
      <c r="ADZ233"/>
      <c r="AEA233"/>
      <c r="AEB233"/>
      <c r="AEC233"/>
      <c r="AED233"/>
      <c r="AEE233"/>
      <c r="AEF233"/>
      <c r="AEG233"/>
      <c r="AEH233"/>
      <c r="AEI233"/>
      <c r="AEJ233"/>
      <c r="AEK233"/>
      <c r="AEL233"/>
      <c r="AEM233"/>
      <c r="AEN233"/>
      <c r="AEO233"/>
      <c r="AEP233"/>
      <c r="AEQ233"/>
      <c r="AER233"/>
      <c r="AES233"/>
      <c r="AET233"/>
      <c r="AEU233"/>
      <c r="AEV233"/>
      <c r="AEW233"/>
      <c r="AEX233"/>
      <c r="AEY233"/>
      <c r="AEZ233"/>
      <c r="AFA233"/>
      <c r="AFB233"/>
      <c r="AFC233"/>
      <c r="AFD233"/>
      <c r="AFE233"/>
      <c r="AFF233"/>
      <c r="AFG233"/>
      <c r="AFH233"/>
      <c r="AFI233"/>
      <c r="AFJ233"/>
      <c r="AFK233"/>
      <c r="AFL233"/>
      <c r="AFM233"/>
      <c r="AFN233"/>
      <c r="AFO233"/>
      <c r="AFP233"/>
      <c r="AFQ233"/>
      <c r="AFR233"/>
      <c r="AFS233"/>
      <c r="AFT233"/>
      <c r="AFU233"/>
      <c r="AFV233"/>
      <c r="AFW233"/>
      <c r="AFX233"/>
      <c r="AFY233"/>
      <c r="AFZ233"/>
      <c r="AGA233"/>
      <c r="AGB233"/>
      <c r="AGC233"/>
      <c r="AGD233"/>
      <c r="AGE233"/>
      <c r="AGF233"/>
      <c r="AGG233"/>
      <c r="AGH233"/>
      <c r="AGI233"/>
      <c r="AGJ233"/>
      <c r="AGK233"/>
      <c r="AGL233"/>
      <c r="AGM233"/>
      <c r="AGN233"/>
      <c r="AGO233"/>
      <c r="AGP233"/>
      <c r="AGQ233"/>
      <c r="AGR233"/>
      <c r="AGS233"/>
      <c r="AGT233"/>
      <c r="AGU233"/>
      <c r="AGV233"/>
      <c r="AGW233"/>
      <c r="AGX233"/>
      <c r="AGY233"/>
      <c r="AGZ233"/>
      <c r="AHA233"/>
      <c r="AHB233"/>
      <c r="AHC233"/>
      <c r="AHD233"/>
      <c r="AHE233"/>
      <c r="AHF233"/>
      <c r="AHG233"/>
      <c r="AHH233"/>
      <c r="AHI233"/>
      <c r="AHJ233"/>
      <c r="AHK233"/>
      <c r="AHL233"/>
      <c r="AHM233"/>
      <c r="AHN233"/>
      <c r="AHO233"/>
      <c r="AHP233"/>
      <c r="AHQ233"/>
      <c r="AHR233"/>
      <c r="AHS233"/>
      <c r="AHT233"/>
      <c r="AHU233"/>
      <c r="AHV233"/>
      <c r="AHW233"/>
      <c r="AHX233"/>
      <c r="AHY233"/>
      <c r="AHZ233"/>
      <c r="AIA233"/>
      <c r="AIB233"/>
      <c r="AIC233"/>
      <c r="AID233"/>
      <c r="AIE233"/>
      <c r="AIF233"/>
      <c r="AIG233"/>
      <c r="AIH233"/>
      <c r="AII233"/>
      <c r="AIJ233"/>
      <c r="AIK233"/>
      <c r="AIL233"/>
      <c r="AIM233"/>
      <c r="AIN233"/>
      <c r="AIO233"/>
      <c r="AIP233"/>
      <c r="AIQ233"/>
      <c r="AIR233"/>
      <c r="AIS233"/>
      <c r="AIT233"/>
      <c r="AIU233"/>
      <c r="AIV233"/>
      <c r="AIW233"/>
      <c r="AIX233"/>
      <c r="AIY233"/>
      <c r="AIZ233"/>
      <c r="AJA233"/>
      <c r="AJB233"/>
      <c r="AJC233"/>
      <c r="AJD233"/>
      <c r="AJE233"/>
      <c r="AJF233"/>
      <c r="AJG233"/>
      <c r="AJH233"/>
      <c r="AJI233"/>
      <c r="AJJ233"/>
      <c r="AJK233"/>
      <c r="AJL233"/>
      <c r="AJM233"/>
      <c r="AJN233"/>
      <c r="AJO233"/>
      <c r="AJP233"/>
      <c r="AJQ233"/>
      <c r="AJR233"/>
      <c r="AJS233"/>
      <c r="AJT233"/>
      <c r="AJU233"/>
      <c r="AJV233"/>
      <c r="AJW233"/>
      <c r="AJX233"/>
      <c r="AJY233"/>
      <c r="AJZ233"/>
      <c r="AKA233"/>
      <c r="AKB233"/>
      <c r="AKC233"/>
      <c r="AKD233"/>
      <c r="AKE233"/>
      <c r="AKF233"/>
      <c r="AKG233"/>
      <c r="AKH233"/>
      <c r="AKI233"/>
      <c r="AKJ233"/>
      <c r="AKK233"/>
      <c r="AKL233"/>
      <c r="AKM233"/>
      <c r="AKN233"/>
      <c r="AKO233"/>
      <c r="AKP233"/>
      <c r="AKQ233"/>
      <c r="AKR233"/>
      <c r="AKS233"/>
      <c r="AKT233"/>
      <c r="AKU233"/>
      <c r="AKV233"/>
      <c r="AKW233"/>
      <c r="AKX233"/>
      <c r="AKY233"/>
      <c r="AKZ233"/>
      <c r="ALA233"/>
      <c r="ALB233"/>
      <c r="ALC233"/>
      <c r="ALD233"/>
      <c r="ALE233"/>
    </row>
    <row r="234" spans="2:993" ht="14.15" customHeight="1" x14ac:dyDescent="0.25">
      <c r="B234" s="114" t="str">
        <f>IFERROR(VLOOKUP(4,'Ficha 2. DATOS ACTUACIONES RHB'!$C$64:$AM$143,2,0),"")</f>
        <v/>
      </c>
      <c r="C234" s="779" t="str">
        <f>IFERROR(VLOOKUP(B234,'Ficha 2. DATOS ACTUACIONES RHB'!$D$64:$AR$143,2,0),"")</f>
        <v/>
      </c>
      <c r="D234" s="780"/>
      <c r="E234" s="780"/>
      <c r="F234" s="780"/>
      <c r="G234" s="780"/>
      <c r="H234" s="780"/>
      <c r="I234" s="780"/>
      <c r="J234" s="781"/>
      <c r="K234" s="769" t="str">
        <f>IFERROR(VLOOKUP(B234,'Ficha 2. DATOS ACTUACIONES RHB'!$D$64:$AR$143,15,0),"")</f>
        <v/>
      </c>
      <c r="L234" s="769"/>
      <c r="M234" s="493" t="str">
        <f>IFERROR(VLOOKUP(B234,'Ficha 2. DATOS ACTUACIONES RHB'!$D$64:$AR$143,24,0),"")</f>
        <v/>
      </c>
      <c r="N234" s="494"/>
      <c r="O234" s="494"/>
      <c r="P234" s="494"/>
      <c r="Q234" s="495"/>
      <c r="R234" s="493" t="str">
        <f>IFERROR(K234*$R$20,"")</f>
        <v/>
      </c>
      <c r="S234" s="494"/>
      <c r="T234" s="494"/>
      <c r="U234" s="494"/>
      <c r="V234" s="495"/>
      <c r="W234" s="967" t="str">
        <f t="shared" si="67"/>
        <v/>
      </c>
      <c r="X234" s="968"/>
      <c r="Y234" s="968"/>
      <c r="Z234" s="968"/>
      <c r="AA234" s="969"/>
      <c r="AB234" s="493" t="str">
        <f t="shared" si="68"/>
        <v/>
      </c>
      <c r="AC234" s="494"/>
      <c r="AD234" s="494"/>
      <c r="AE234" s="494"/>
      <c r="AF234" s="495"/>
      <c r="AG234" s="973" t="str">
        <f t="shared" si="69"/>
        <v/>
      </c>
      <c r="AH234" s="950"/>
      <c r="AI234" s="950"/>
      <c r="AJ234" s="950"/>
      <c r="AK234" s="951"/>
      <c r="AL234" s="150" t="str">
        <f>IFERROR(VLOOKUP(B234,'Ficha 2. DATOS ACTUACIONES RHB'!$D$64:$AR$143,27,0),"")</f>
        <v/>
      </c>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c r="ADN234"/>
      <c r="ADO234"/>
      <c r="ADP234"/>
      <c r="ADQ234"/>
      <c r="ADR234"/>
      <c r="ADS234"/>
      <c r="ADT234"/>
      <c r="ADU234"/>
      <c r="ADV234"/>
      <c r="ADW234"/>
      <c r="ADX234"/>
      <c r="ADY234"/>
      <c r="ADZ234"/>
      <c r="AEA234"/>
      <c r="AEB234"/>
      <c r="AEC234"/>
      <c r="AED234"/>
      <c r="AEE234"/>
      <c r="AEF234"/>
      <c r="AEG234"/>
      <c r="AEH234"/>
      <c r="AEI234"/>
      <c r="AEJ234"/>
      <c r="AEK234"/>
      <c r="AEL234"/>
      <c r="AEM234"/>
      <c r="AEN234"/>
      <c r="AEO234"/>
      <c r="AEP234"/>
      <c r="AEQ234"/>
      <c r="AER234"/>
      <c r="AES234"/>
      <c r="AET234"/>
      <c r="AEU234"/>
      <c r="AEV234"/>
      <c r="AEW234"/>
      <c r="AEX234"/>
      <c r="AEY234"/>
      <c r="AEZ234"/>
      <c r="AFA234"/>
      <c r="AFB234"/>
      <c r="AFC234"/>
      <c r="AFD234"/>
      <c r="AFE234"/>
      <c r="AFF234"/>
      <c r="AFG234"/>
      <c r="AFH234"/>
      <c r="AFI234"/>
      <c r="AFJ234"/>
      <c r="AFK234"/>
      <c r="AFL234"/>
      <c r="AFM234"/>
      <c r="AFN234"/>
      <c r="AFO234"/>
      <c r="AFP234"/>
      <c r="AFQ234"/>
      <c r="AFR234"/>
      <c r="AFS234"/>
      <c r="AFT234"/>
      <c r="AFU234"/>
      <c r="AFV234"/>
      <c r="AFW234"/>
      <c r="AFX234"/>
      <c r="AFY234"/>
      <c r="AFZ234"/>
      <c r="AGA234"/>
      <c r="AGB234"/>
      <c r="AGC234"/>
      <c r="AGD234"/>
      <c r="AGE234"/>
      <c r="AGF234"/>
      <c r="AGG234"/>
      <c r="AGH234"/>
      <c r="AGI234"/>
      <c r="AGJ234"/>
      <c r="AGK234"/>
      <c r="AGL234"/>
      <c r="AGM234"/>
      <c r="AGN234"/>
      <c r="AGO234"/>
      <c r="AGP234"/>
      <c r="AGQ234"/>
      <c r="AGR234"/>
      <c r="AGS234"/>
      <c r="AGT234"/>
      <c r="AGU234"/>
      <c r="AGV234"/>
      <c r="AGW234"/>
      <c r="AGX234"/>
      <c r="AGY234"/>
      <c r="AGZ234"/>
      <c r="AHA234"/>
      <c r="AHB234"/>
      <c r="AHC234"/>
      <c r="AHD234"/>
      <c r="AHE234"/>
      <c r="AHF234"/>
      <c r="AHG234"/>
      <c r="AHH234"/>
      <c r="AHI234"/>
      <c r="AHJ234"/>
      <c r="AHK234"/>
      <c r="AHL234"/>
      <c r="AHM234"/>
      <c r="AHN234"/>
      <c r="AHO234"/>
      <c r="AHP234"/>
      <c r="AHQ234"/>
      <c r="AHR234"/>
      <c r="AHS234"/>
      <c r="AHT234"/>
      <c r="AHU234"/>
      <c r="AHV234"/>
      <c r="AHW234"/>
      <c r="AHX234"/>
      <c r="AHY234"/>
      <c r="AHZ234"/>
      <c r="AIA234"/>
      <c r="AIB234"/>
      <c r="AIC234"/>
      <c r="AID234"/>
      <c r="AIE234"/>
      <c r="AIF234"/>
      <c r="AIG234"/>
      <c r="AIH234"/>
      <c r="AII234"/>
      <c r="AIJ234"/>
      <c r="AIK234"/>
      <c r="AIL234"/>
      <c r="AIM234"/>
      <c r="AIN234"/>
      <c r="AIO234"/>
      <c r="AIP234"/>
      <c r="AIQ234"/>
      <c r="AIR234"/>
      <c r="AIS234"/>
      <c r="AIT234"/>
      <c r="AIU234"/>
      <c r="AIV234"/>
      <c r="AIW234"/>
      <c r="AIX234"/>
      <c r="AIY234"/>
      <c r="AIZ234"/>
      <c r="AJA234"/>
      <c r="AJB234"/>
      <c r="AJC234"/>
      <c r="AJD234"/>
      <c r="AJE234"/>
      <c r="AJF234"/>
      <c r="AJG234"/>
      <c r="AJH234"/>
      <c r="AJI234"/>
      <c r="AJJ234"/>
      <c r="AJK234"/>
      <c r="AJL234"/>
      <c r="AJM234"/>
      <c r="AJN234"/>
      <c r="AJO234"/>
      <c r="AJP234"/>
      <c r="AJQ234"/>
      <c r="AJR234"/>
      <c r="AJS234"/>
      <c r="AJT234"/>
      <c r="AJU234"/>
      <c r="AJV234"/>
      <c r="AJW234"/>
      <c r="AJX234"/>
      <c r="AJY234"/>
      <c r="AJZ234"/>
      <c r="AKA234"/>
      <c r="AKB234"/>
      <c r="AKC234"/>
      <c r="AKD234"/>
      <c r="AKE234"/>
      <c r="AKF234"/>
      <c r="AKG234"/>
      <c r="AKH234"/>
      <c r="AKI234"/>
      <c r="AKJ234"/>
      <c r="AKK234"/>
      <c r="AKL234"/>
      <c r="AKM234"/>
      <c r="AKN234"/>
      <c r="AKO234"/>
      <c r="AKP234"/>
      <c r="AKQ234"/>
      <c r="AKR234"/>
      <c r="AKS234"/>
      <c r="AKT234"/>
      <c r="AKU234"/>
      <c r="AKV234"/>
      <c r="AKW234"/>
      <c r="AKX234"/>
      <c r="AKY234"/>
      <c r="AKZ234"/>
      <c r="ALA234"/>
      <c r="ALB234"/>
      <c r="ALC234"/>
      <c r="ALD234"/>
      <c r="ALE234"/>
    </row>
    <row r="235" spans="2:993" ht="14.15" customHeight="1" x14ac:dyDescent="0.25">
      <c r="B235" s="114" t="str">
        <f>IFERROR(VLOOKUP(5,'Ficha 2. DATOS ACTUACIONES RHB'!$C$64:$AM$143,2,0),"")</f>
        <v/>
      </c>
      <c r="C235" s="779" t="str">
        <f>IFERROR(VLOOKUP(B235,'Ficha 2. DATOS ACTUACIONES RHB'!$D$64:$AR$143,2,0),"")</f>
        <v/>
      </c>
      <c r="D235" s="780"/>
      <c r="E235" s="780"/>
      <c r="F235" s="780"/>
      <c r="G235" s="780"/>
      <c r="H235" s="780"/>
      <c r="I235" s="780"/>
      <c r="J235" s="781"/>
      <c r="K235" s="769" t="str">
        <f>IFERROR(VLOOKUP(B235,'Ficha 2. DATOS ACTUACIONES RHB'!$D$64:$AR$143,15,0),"")</f>
        <v/>
      </c>
      <c r="L235" s="769"/>
      <c r="M235" s="493" t="str">
        <f>IFERROR(VLOOKUP(B235,'Ficha 2. DATOS ACTUACIONES RHB'!$D$64:$AR$143,24,0),"")</f>
        <v/>
      </c>
      <c r="N235" s="494"/>
      <c r="O235" s="494"/>
      <c r="P235" s="494"/>
      <c r="Q235" s="495"/>
      <c r="R235" s="493" t="str">
        <f t="shared" ref="R235:R310" si="70">IFERROR(K235*$R$20,"")</f>
        <v/>
      </c>
      <c r="S235" s="494"/>
      <c r="T235" s="494"/>
      <c r="U235" s="494"/>
      <c r="V235" s="495"/>
      <c r="W235" s="967" t="str">
        <f t="shared" si="67"/>
        <v/>
      </c>
      <c r="X235" s="968"/>
      <c r="Y235" s="968"/>
      <c r="Z235" s="968"/>
      <c r="AA235" s="969"/>
      <c r="AB235" s="493" t="str">
        <f t="shared" si="68"/>
        <v/>
      </c>
      <c r="AC235" s="494"/>
      <c r="AD235" s="494"/>
      <c r="AE235" s="494"/>
      <c r="AF235" s="495"/>
      <c r="AG235" s="973" t="str">
        <f t="shared" si="69"/>
        <v/>
      </c>
      <c r="AH235" s="950"/>
      <c r="AI235" s="950"/>
      <c r="AJ235" s="950"/>
      <c r="AK235" s="951"/>
      <c r="AL235" s="150" t="str">
        <f>IFERROR(VLOOKUP(B235,'Ficha 2. DATOS ACTUACIONES RHB'!$D$64:$AR$143,27,0),"")</f>
        <v/>
      </c>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c r="AAW235"/>
      <c r="AAX235"/>
      <c r="AAY235"/>
      <c r="AAZ235"/>
      <c r="ABA235"/>
      <c r="ABB235"/>
      <c r="ABC235"/>
      <c r="ABD235"/>
      <c r="ABE235"/>
      <c r="ABF235"/>
      <c r="ABG235"/>
      <c r="ABH235"/>
      <c r="ABI235"/>
      <c r="ABJ235"/>
      <c r="ABK235"/>
      <c r="ABL235"/>
      <c r="ABM235"/>
      <c r="ABN235"/>
      <c r="ABO235"/>
      <c r="ABP235"/>
      <c r="ABQ235"/>
      <c r="ABR235"/>
      <c r="ABS235"/>
      <c r="ABT235"/>
      <c r="ABU235"/>
      <c r="ABV235"/>
      <c r="ABW235"/>
      <c r="ABX235"/>
      <c r="ABY235"/>
      <c r="ABZ235"/>
      <c r="ACA235"/>
      <c r="ACB235"/>
      <c r="ACC235"/>
      <c r="ACD235"/>
      <c r="ACE235"/>
      <c r="ACF235"/>
      <c r="ACG235"/>
      <c r="ACH235"/>
      <c r="ACI235"/>
      <c r="ACJ235"/>
      <c r="ACK235"/>
      <c r="ACL235"/>
      <c r="ACM235"/>
      <c r="ACN235"/>
      <c r="ACO235"/>
      <c r="ACP235"/>
      <c r="ACQ235"/>
      <c r="ACR235"/>
      <c r="ACS235"/>
      <c r="ACT235"/>
      <c r="ACU235"/>
      <c r="ACV235"/>
      <c r="ACW235"/>
      <c r="ACX235"/>
      <c r="ACY235"/>
      <c r="ACZ235"/>
      <c r="ADA235"/>
      <c r="ADB235"/>
      <c r="ADC235"/>
      <c r="ADD235"/>
      <c r="ADE235"/>
      <c r="ADF235"/>
      <c r="ADG235"/>
      <c r="ADH235"/>
      <c r="ADI235"/>
      <c r="ADJ235"/>
      <c r="ADK235"/>
      <c r="ADL235"/>
      <c r="ADM235"/>
      <c r="ADN235"/>
      <c r="ADO235"/>
      <c r="ADP235"/>
      <c r="ADQ235"/>
      <c r="ADR235"/>
      <c r="ADS235"/>
      <c r="ADT235"/>
      <c r="ADU235"/>
      <c r="ADV235"/>
      <c r="ADW235"/>
      <c r="ADX235"/>
      <c r="ADY235"/>
      <c r="ADZ235"/>
      <c r="AEA235"/>
      <c r="AEB235"/>
      <c r="AEC235"/>
      <c r="AED235"/>
      <c r="AEE235"/>
      <c r="AEF235"/>
      <c r="AEG235"/>
      <c r="AEH235"/>
      <c r="AEI235"/>
      <c r="AEJ235"/>
      <c r="AEK235"/>
      <c r="AEL235"/>
      <c r="AEM235"/>
      <c r="AEN235"/>
      <c r="AEO235"/>
      <c r="AEP235"/>
      <c r="AEQ235"/>
      <c r="AER235"/>
      <c r="AES235"/>
      <c r="AET235"/>
      <c r="AEU235"/>
      <c r="AEV235"/>
      <c r="AEW235"/>
      <c r="AEX235"/>
      <c r="AEY235"/>
      <c r="AEZ235"/>
      <c r="AFA235"/>
      <c r="AFB235"/>
      <c r="AFC235"/>
      <c r="AFD235"/>
      <c r="AFE235"/>
      <c r="AFF235"/>
      <c r="AFG235"/>
      <c r="AFH235"/>
      <c r="AFI235"/>
      <c r="AFJ235"/>
      <c r="AFK235"/>
      <c r="AFL235"/>
      <c r="AFM235"/>
      <c r="AFN235"/>
      <c r="AFO235"/>
      <c r="AFP235"/>
      <c r="AFQ235"/>
      <c r="AFR235"/>
      <c r="AFS235"/>
      <c r="AFT235"/>
      <c r="AFU235"/>
      <c r="AFV235"/>
      <c r="AFW235"/>
      <c r="AFX235"/>
      <c r="AFY235"/>
      <c r="AFZ235"/>
      <c r="AGA235"/>
      <c r="AGB235"/>
      <c r="AGC235"/>
      <c r="AGD235"/>
      <c r="AGE235"/>
      <c r="AGF235"/>
      <c r="AGG235"/>
      <c r="AGH235"/>
      <c r="AGI235"/>
      <c r="AGJ235"/>
      <c r="AGK235"/>
      <c r="AGL235"/>
      <c r="AGM235"/>
      <c r="AGN235"/>
      <c r="AGO235"/>
      <c r="AGP235"/>
      <c r="AGQ235"/>
      <c r="AGR235"/>
      <c r="AGS235"/>
      <c r="AGT235"/>
      <c r="AGU235"/>
      <c r="AGV235"/>
      <c r="AGW235"/>
      <c r="AGX235"/>
      <c r="AGY235"/>
      <c r="AGZ235"/>
      <c r="AHA235"/>
      <c r="AHB235"/>
      <c r="AHC235"/>
      <c r="AHD235"/>
      <c r="AHE235"/>
      <c r="AHF235"/>
      <c r="AHG235"/>
      <c r="AHH235"/>
      <c r="AHI235"/>
      <c r="AHJ235"/>
      <c r="AHK235"/>
      <c r="AHL235"/>
      <c r="AHM235"/>
      <c r="AHN235"/>
      <c r="AHO235"/>
      <c r="AHP235"/>
      <c r="AHQ235"/>
      <c r="AHR235"/>
      <c r="AHS235"/>
      <c r="AHT235"/>
      <c r="AHU235"/>
      <c r="AHV235"/>
      <c r="AHW235"/>
      <c r="AHX235"/>
      <c r="AHY235"/>
      <c r="AHZ235"/>
      <c r="AIA235"/>
      <c r="AIB235"/>
      <c r="AIC235"/>
      <c r="AID235"/>
      <c r="AIE235"/>
      <c r="AIF235"/>
      <c r="AIG235"/>
      <c r="AIH235"/>
      <c r="AII235"/>
      <c r="AIJ235"/>
      <c r="AIK235"/>
      <c r="AIL235"/>
      <c r="AIM235"/>
      <c r="AIN235"/>
      <c r="AIO235"/>
      <c r="AIP235"/>
      <c r="AIQ235"/>
      <c r="AIR235"/>
      <c r="AIS235"/>
      <c r="AIT235"/>
      <c r="AIU235"/>
      <c r="AIV235"/>
      <c r="AIW235"/>
      <c r="AIX235"/>
      <c r="AIY235"/>
      <c r="AIZ235"/>
      <c r="AJA235"/>
      <c r="AJB235"/>
      <c r="AJC235"/>
      <c r="AJD235"/>
      <c r="AJE235"/>
      <c r="AJF235"/>
      <c r="AJG235"/>
      <c r="AJH235"/>
      <c r="AJI235"/>
      <c r="AJJ235"/>
      <c r="AJK235"/>
      <c r="AJL235"/>
      <c r="AJM235"/>
      <c r="AJN235"/>
      <c r="AJO235"/>
      <c r="AJP235"/>
      <c r="AJQ235"/>
      <c r="AJR235"/>
      <c r="AJS235"/>
      <c r="AJT235"/>
      <c r="AJU235"/>
      <c r="AJV235"/>
      <c r="AJW235"/>
      <c r="AJX235"/>
      <c r="AJY235"/>
      <c r="AJZ235"/>
      <c r="AKA235"/>
      <c r="AKB235"/>
      <c r="AKC235"/>
      <c r="AKD235"/>
      <c r="AKE235"/>
      <c r="AKF235"/>
      <c r="AKG235"/>
      <c r="AKH235"/>
      <c r="AKI235"/>
      <c r="AKJ235"/>
      <c r="AKK235"/>
      <c r="AKL235"/>
      <c r="AKM235"/>
      <c r="AKN235"/>
      <c r="AKO235"/>
      <c r="AKP235"/>
      <c r="AKQ235"/>
      <c r="AKR235"/>
      <c r="AKS235"/>
      <c r="AKT235"/>
      <c r="AKU235"/>
      <c r="AKV235"/>
      <c r="AKW235"/>
      <c r="AKX235"/>
      <c r="AKY235"/>
      <c r="AKZ235"/>
      <c r="ALA235"/>
      <c r="ALB235"/>
      <c r="ALC235"/>
      <c r="ALD235"/>
      <c r="ALE235"/>
    </row>
    <row r="236" spans="2:993" ht="14.15" customHeight="1" x14ac:dyDescent="0.25">
      <c r="B236" s="114" t="str">
        <f>IFERROR(VLOOKUP(6,'Ficha 2. DATOS ACTUACIONES RHB'!$C$64:$AM$143,2,0),"")</f>
        <v/>
      </c>
      <c r="C236" s="779" t="str">
        <f>IFERROR(VLOOKUP(B236,'Ficha 2. DATOS ACTUACIONES RHB'!$D$64:$AR$143,2,0),"")</f>
        <v/>
      </c>
      <c r="D236" s="780"/>
      <c r="E236" s="780"/>
      <c r="F236" s="780"/>
      <c r="G236" s="780"/>
      <c r="H236" s="780"/>
      <c r="I236" s="780"/>
      <c r="J236" s="781"/>
      <c r="K236" s="769" t="str">
        <f>IFERROR(VLOOKUP(B236,'Ficha 2. DATOS ACTUACIONES RHB'!$D$64:$AR$143,15,0),"")</f>
        <v/>
      </c>
      <c r="L236" s="769"/>
      <c r="M236" s="493" t="str">
        <f>IFERROR(VLOOKUP(B236,'Ficha 2. DATOS ACTUACIONES RHB'!$D$64:$AR$143,24,0),"")</f>
        <v/>
      </c>
      <c r="N236" s="494"/>
      <c r="O236" s="494"/>
      <c r="P236" s="494"/>
      <c r="Q236" s="495"/>
      <c r="R236" s="493" t="str">
        <f t="shared" si="70"/>
        <v/>
      </c>
      <c r="S236" s="494"/>
      <c r="T236" s="494"/>
      <c r="U236" s="494"/>
      <c r="V236" s="495"/>
      <c r="W236" s="967" t="str">
        <f t="shared" si="67"/>
        <v/>
      </c>
      <c r="X236" s="968"/>
      <c r="Y236" s="968"/>
      <c r="Z236" s="968"/>
      <c r="AA236" s="969"/>
      <c r="AB236" s="493" t="str">
        <f t="shared" si="68"/>
        <v/>
      </c>
      <c r="AC236" s="494"/>
      <c r="AD236" s="494"/>
      <c r="AE236" s="494"/>
      <c r="AF236" s="495"/>
      <c r="AG236" s="973" t="str">
        <f t="shared" si="69"/>
        <v/>
      </c>
      <c r="AH236" s="950"/>
      <c r="AI236" s="950"/>
      <c r="AJ236" s="950"/>
      <c r="AK236" s="951"/>
      <c r="AL236" s="150" t="str">
        <f>IFERROR(VLOOKUP(B236,'Ficha 2. DATOS ACTUACIONES RHB'!$D$64:$AR$143,27,0),"")</f>
        <v/>
      </c>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c r="ADN236"/>
      <c r="ADO236"/>
      <c r="ADP236"/>
      <c r="ADQ236"/>
      <c r="ADR236"/>
      <c r="ADS236"/>
      <c r="ADT236"/>
      <c r="ADU236"/>
      <c r="ADV236"/>
      <c r="ADW236"/>
      <c r="ADX236"/>
      <c r="ADY236"/>
      <c r="ADZ236"/>
      <c r="AEA236"/>
      <c r="AEB236"/>
      <c r="AEC236"/>
      <c r="AED236"/>
      <c r="AEE236"/>
      <c r="AEF236"/>
      <c r="AEG236"/>
      <c r="AEH236"/>
      <c r="AEI236"/>
      <c r="AEJ236"/>
      <c r="AEK236"/>
      <c r="AEL236"/>
      <c r="AEM236"/>
      <c r="AEN236"/>
      <c r="AEO236"/>
      <c r="AEP236"/>
      <c r="AEQ236"/>
      <c r="AER236"/>
      <c r="AES236"/>
      <c r="AET236"/>
      <c r="AEU236"/>
      <c r="AEV236"/>
      <c r="AEW236"/>
      <c r="AEX236"/>
      <c r="AEY236"/>
      <c r="AEZ236"/>
      <c r="AFA236"/>
      <c r="AFB236"/>
      <c r="AFC236"/>
      <c r="AFD236"/>
      <c r="AFE236"/>
      <c r="AFF236"/>
      <c r="AFG236"/>
      <c r="AFH236"/>
      <c r="AFI236"/>
      <c r="AFJ236"/>
      <c r="AFK236"/>
      <c r="AFL236"/>
      <c r="AFM236"/>
      <c r="AFN236"/>
      <c r="AFO236"/>
      <c r="AFP236"/>
      <c r="AFQ236"/>
      <c r="AFR236"/>
      <c r="AFS236"/>
      <c r="AFT236"/>
      <c r="AFU236"/>
      <c r="AFV236"/>
      <c r="AFW236"/>
      <c r="AFX236"/>
      <c r="AFY236"/>
      <c r="AFZ236"/>
      <c r="AGA236"/>
      <c r="AGB236"/>
      <c r="AGC236"/>
      <c r="AGD236"/>
      <c r="AGE236"/>
      <c r="AGF236"/>
      <c r="AGG236"/>
      <c r="AGH236"/>
      <c r="AGI236"/>
      <c r="AGJ236"/>
      <c r="AGK236"/>
      <c r="AGL236"/>
      <c r="AGM236"/>
      <c r="AGN236"/>
      <c r="AGO236"/>
      <c r="AGP236"/>
      <c r="AGQ236"/>
      <c r="AGR236"/>
      <c r="AGS236"/>
      <c r="AGT236"/>
      <c r="AGU236"/>
      <c r="AGV236"/>
      <c r="AGW236"/>
      <c r="AGX236"/>
      <c r="AGY236"/>
      <c r="AGZ236"/>
      <c r="AHA236"/>
      <c r="AHB236"/>
      <c r="AHC236"/>
      <c r="AHD236"/>
      <c r="AHE236"/>
      <c r="AHF236"/>
      <c r="AHG236"/>
      <c r="AHH236"/>
      <c r="AHI236"/>
      <c r="AHJ236"/>
      <c r="AHK236"/>
      <c r="AHL236"/>
      <c r="AHM236"/>
      <c r="AHN236"/>
      <c r="AHO236"/>
      <c r="AHP236"/>
      <c r="AHQ236"/>
      <c r="AHR236"/>
      <c r="AHS236"/>
      <c r="AHT236"/>
      <c r="AHU236"/>
      <c r="AHV236"/>
      <c r="AHW236"/>
      <c r="AHX236"/>
      <c r="AHY236"/>
      <c r="AHZ236"/>
      <c r="AIA236"/>
      <c r="AIB236"/>
      <c r="AIC236"/>
      <c r="AID236"/>
      <c r="AIE236"/>
      <c r="AIF236"/>
      <c r="AIG236"/>
      <c r="AIH236"/>
      <c r="AII236"/>
      <c r="AIJ236"/>
      <c r="AIK236"/>
      <c r="AIL236"/>
      <c r="AIM236"/>
      <c r="AIN236"/>
      <c r="AIO236"/>
      <c r="AIP236"/>
      <c r="AIQ236"/>
      <c r="AIR236"/>
      <c r="AIS236"/>
      <c r="AIT236"/>
      <c r="AIU236"/>
      <c r="AIV236"/>
      <c r="AIW236"/>
      <c r="AIX236"/>
      <c r="AIY236"/>
      <c r="AIZ236"/>
      <c r="AJA236"/>
      <c r="AJB236"/>
      <c r="AJC236"/>
      <c r="AJD236"/>
      <c r="AJE236"/>
      <c r="AJF236"/>
      <c r="AJG236"/>
      <c r="AJH236"/>
      <c r="AJI236"/>
      <c r="AJJ236"/>
      <c r="AJK236"/>
      <c r="AJL236"/>
      <c r="AJM236"/>
      <c r="AJN236"/>
      <c r="AJO236"/>
      <c r="AJP236"/>
      <c r="AJQ236"/>
      <c r="AJR236"/>
      <c r="AJS236"/>
      <c r="AJT236"/>
      <c r="AJU236"/>
      <c r="AJV236"/>
      <c r="AJW236"/>
      <c r="AJX236"/>
      <c r="AJY236"/>
      <c r="AJZ236"/>
      <c r="AKA236"/>
      <c r="AKB236"/>
      <c r="AKC236"/>
      <c r="AKD236"/>
      <c r="AKE236"/>
      <c r="AKF236"/>
      <c r="AKG236"/>
      <c r="AKH236"/>
      <c r="AKI236"/>
      <c r="AKJ236"/>
      <c r="AKK236"/>
      <c r="AKL236"/>
      <c r="AKM236"/>
      <c r="AKN236"/>
      <c r="AKO236"/>
      <c r="AKP236"/>
      <c r="AKQ236"/>
      <c r="AKR236"/>
      <c r="AKS236"/>
      <c r="AKT236"/>
      <c r="AKU236"/>
      <c r="AKV236"/>
      <c r="AKW236"/>
      <c r="AKX236"/>
      <c r="AKY236"/>
      <c r="AKZ236"/>
      <c r="ALA236"/>
      <c r="ALB236"/>
      <c r="ALC236"/>
      <c r="ALD236"/>
      <c r="ALE236"/>
    </row>
    <row r="237" spans="2:993" ht="14.15" customHeight="1" x14ac:dyDescent="0.25">
      <c r="B237" s="114" t="str">
        <f>IFERROR(VLOOKUP(7,'Ficha 2. DATOS ACTUACIONES RHB'!$C$64:$AM$143,2,0),"")</f>
        <v/>
      </c>
      <c r="C237" s="779" t="str">
        <f>IFERROR(VLOOKUP(B237,'Ficha 2. DATOS ACTUACIONES RHB'!$D$64:$AR$143,2,0),"")</f>
        <v/>
      </c>
      <c r="D237" s="780"/>
      <c r="E237" s="780"/>
      <c r="F237" s="780"/>
      <c r="G237" s="780"/>
      <c r="H237" s="780"/>
      <c r="I237" s="780"/>
      <c r="J237" s="781"/>
      <c r="K237" s="769" t="str">
        <f>IFERROR(VLOOKUP(B237,'Ficha 2. DATOS ACTUACIONES RHB'!$D$64:$AR$143,15,0),"")</f>
        <v/>
      </c>
      <c r="L237" s="769"/>
      <c r="M237" s="493" t="str">
        <f>IFERROR(VLOOKUP(B237,'Ficha 2. DATOS ACTUACIONES RHB'!$D$64:$AR$143,24,0),"")</f>
        <v/>
      </c>
      <c r="N237" s="494"/>
      <c r="O237" s="494"/>
      <c r="P237" s="494"/>
      <c r="Q237" s="495"/>
      <c r="R237" s="493" t="str">
        <f t="shared" si="70"/>
        <v/>
      </c>
      <c r="S237" s="494"/>
      <c r="T237" s="494"/>
      <c r="U237" s="494"/>
      <c r="V237" s="495"/>
      <c r="W237" s="967" t="str">
        <f t="shared" si="67"/>
        <v/>
      </c>
      <c r="X237" s="968"/>
      <c r="Y237" s="968"/>
      <c r="Z237" s="968"/>
      <c r="AA237" s="969"/>
      <c r="AB237" s="493" t="str">
        <f t="shared" si="68"/>
        <v/>
      </c>
      <c r="AC237" s="494"/>
      <c r="AD237" s="494"/>
      <c r="AE237" s="494"/>
      <c r="AF237" s="495"/>
      <c r="AG237" s="973" t="str">
        <f t="shared" si="69"/>
        <v/>
      </c>
      <c r="AH237" s="950"/>
      <c r="AI237" s="950"/>
      <c r="AJ237" s="950"/>
      <c r="AK237" s="951"/>
      <c r="AL237" s="150" t="str">
        <f>IFERROR(VLOOKUP(B237,'Ficha 2. DATOS ACTUACIONES RHB'!$D$64:$AR$143,27,0),"")</f>
        <v/>
      </c>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c r="ADN237"/>
      <c r="ADO237"/>
      <c r="ADP237"/>
      <c r="ADQ237"/>
      <c r="ADR237"/>
      <c r="ADS237"/>
      <c r="ADT237"/>
      <c r="ADU237"/>
      <c r="ADV237"/>
      <c r="ADW237"/>
      <c r="ADX237"/>
      <c r="ADY237"/>
      <c r="ADZ237"/>
      <c r="AEA237"/>
      <c r="AEB237"/>
      <c r="AEC237"/>
      <c r="AED237"/>
      <c r="AEE237"/>
      <c r="AEF237"/>
      <c r="AEG237"/>
      <c r="AEH237"/>
      <c r="AEI237"/>
      <c r="AEJ237"/>
      <c r="AEK237"/>
      <c r="AEL237"/>
      <c r="AEM237"/>
      <c r="AEN237"/>
      <c r="AEO237"/>
      <c r="AEP237"/>
      <c r="AEQ237"/>
      <c r="AER237"/>
      <c r="AES237"/>
      <c r="AET237"/>
      <c r="AEU237"/>
      <c r="AEV237"/>
      <c r="AEW237"/>
      <c r="AEX237"/>
      <c r="AEY237"/>
      <c r="AEZ237"/>
      <c r="AFA237"/>
      <c r="AFB237"/>
      <c r="AFC237"/>
      <c r="AFD237"/>
      <c r="AFE237"/>
      <c r="AFF237"/>
      <c r="AFG237"/>
      <c r="AFH237"/>
      <c r="AFI237"/>
      <c r="AFJ237"/>
      <c r="AFK237"/>
      <c r="AFL237"/>
      <c r="AFM237"/>
      <c r="AFN237"/>
      <c r="AFO237"/>
      <c r="AFP237"/>
      <c r="AFQ237"/>
      <c r="AFR237"/>
      <c r="AFS237"/>
      <c r="AFT237"/>
      <c r="AFU237"/>
      <c r="AFV237"/>
      <c r="AFW237"/>
      <c r="AFX237"/>
      <c r="AFY237"/>
      <c r="AFZ237"/>
      <c r="AGA237"/>
      <c r="AGB237"/>
      <c r="AGC237"/>
      <c r="AGD237"/>
      <c r="AGE237"/>
      <c r="AGF237"/>
      <c r="AGG237"/>
      <c r="AGH237"/>
      <c r="AGI237"/>
      <c r="AGJ237"/>
      <c r="AGK237"/>
      <c r="AGL237"/>
      <c r="AGM237"/>
      <c r="AGN237"/>
      <c r="AGO237"/>
      <c r="AGP237"/>
      <c r="AGQ237"/>
      <c r="AGR237"/>
      <c r="AGS237"/>
      <c r="AGT237"/>
      <c r="AGU237"/>
      <c r="AGV237"/>
      <c r="AGW237"/>
      <c r="AGX237"/>
      <c r="AGY237"/>
      <c r="AGZ237"/>
      <c r="AHA237"/>
      <c r="AHB237"/>
      <c r="AHC237"/>
      <c r="AHD237"/>
      <c r="AHE237"/>
      <c r="AHF237"/>
      <c r="AHG237"/>
      <c r="AHH237"/>
      <c r="AHI237"/>
      <c r="AHJ237"/>
      <c r="AHK237"/>
      <c r="AHL237"/>
      <c r="AHM237"/>
      <c r="AHN237"/>
      <c r="AHO237"/>
      <c r="AHP237"/>
      <c r="AHQ237"/>
      <c r="AHR237"/>
      <c r="AHS237"/>
      <c r="AHT237"/>
      <c r="AHU237"/>
      <c r="AHV237"/>
      <c r="AHW237"/>
      <c r="AHX237"/>
      <c r="AHY237"/>
      <c r="AHZ237"/>
      <c r="AIA237"/>
      <c r="AIB237"/>
      <c r="AIC237"/>
      <c r="AID237"/>
      <c r="AIE237"/>
      <c r="AIF237"/>
      <c r="AIG237"/>
      <c r="AIH237"/>
      <c r="AII237"/>
      <c r="AIJ237"/>
      <c r="AIK237"/>
      <c r="AIL237"/>
      <c r="AIM237"/>
      <c r="AIN237"/>
      <c r="AIO237"/>
      <c r="AIP237"/>
      <c r="AIQ237"/>
      <c r="AIR237"/>
      <c r="AIS237"/>
      <c r="AIT237"/>
      <c r="AIU237"/>
      <c r="AIV237"/>
      <c r="AIW237"/>
      <c r="AIX237"/>
      <c r="AIY237"/>
      <c r="AIZ237"/>
      <c r="AJA237"/>
      <c r="AJB237"/>
      <c r="AJC237"/>
      <c r="AJD237"/>
      <c r="AJE237"/>
      <c r="AJF237"/>
      <c r="AJG237"/>
      <c r="AJH237"/>
      <c r="AJI237"/>
      <c r="AJJ237"/>
      <c r="AJK237"/>
      <c r="AJL237"/>
      <c r="AJM237"/>
      <c r="AJN237"/>
      <c r="AJO237"/>
      <c r="AJP237"/>
      <c r="AJQ237"/>
      <c r="AJR237"/>
      <c r="AJS237"/>
      <c r="AJT237"/>
      <c r="AJU237"/>
      <c r="AJV237"/>
      <c r="AJW237"/>
      <c r="AJX237"/>
      <c r="AJY237"/>
      <c r="AJZ237"/>
      <c r="AKA237"/>
      <c r="AKB237"/>
      <c r="AKC237"/>
      <c r="AKD237"/>
      <c r="AKE237"/>
      <c r="AKF237"/>
      <c r="AKG237"/>
      <c r="AKH237"/>
      <c r="AKI237"/>
      <c r="AKJ237"/>
      <c r="AKK237"/>
      <c r="AKL237"/>
      <c r="AKM237"/>
      <c r="AKN237"/>
      <c r="AKO237"/>
      <c r="AKP237"/>
      <c r="AKQ237"/>
      <c r="AKR237"/>
      <c r="AKS237"/>
      <c r="AKT237"/>
      <c r="AKU237"/>
      <c r="AKV237"/>
      <c r="AKW237"/>
      <c r="AKX237"/>
      <c r="AKY237"/>
      <c r="AKZ237"/>
      <c r="ALA237"/>
      <c r="ALB237"/>
      <c r="ALC237"/>
      <c r="ALD237"/>
      <c r="ALE237"/>
    </row>
    <row r="238" spans="2:993" ht="14.15" customHeight="1" x14ac:dyDescent="0.25">
      <c r="B238" s="114" t="str">
        <f>IFERROR(VLOOKUP(8,'Ficha 2. DATOS ACTUACIONES RHB'!$C$64:$AM$143,2,0),"")</f>
        <v/>
      </c>
      <c r="C238" s="779" t="str">
        <f>IFERROR(VLOOKUP(B238,'Ficha 2. DATOS ACTUACIONES RHB'!$D$64:$AR$143,2,0),"")</f>
        <v/>
      </c>
      <c r="D238" s="780"/>
      <c r="E238" s="780"/>
      <c r="F238" s="780"/>
      <c r="G238" s="780"/>
      <c r="H238" s="780"/>
      <c r="I238" s="780"/>
      <c r="J238" s="781"/>
      <c r="K238" s="769" t="str">
        <f>IFERROR(VLOOKUP(B238,'Ficha 2. DATOS ACTUACIONES RHB'!$D$64:$AR$143,15,0),"")</f>
        <v/>
      </c>
      <c r="L238" s="769"/>
      <c r="M238" s="493" t="str">
        <f>IFERROR(VLOOKUP(B238,'Ficha 2. DATOS ACTUACIONES RHB'!$D$64:$AR$143,24,0),"")</f>
        <v/>
      </c>
      <c r="N238" s="494"/>
      <c r="O238" s="494"/>
      <c r="P238" s="494"/>
      <c r="Q238" s="495"/>
      <c r="R238" s="493" t="str">
        <f t="shared" si="70"/>
        <v/>
      </c>
      <c r="S238" s="494"/>
      <c r="T238" s="494"/>
      <c r="U238" s="494"/>
      <c r="V238" s="495"/>
      <c r="W238" s="967" t="str">
        <f t="shared" ref="W238:W310" si="71">IF(K238="","",$AB$20)</f>
        <v/>
      </c>
      <c r="X238" s="968"/>
      <c r="Y238" s="968"/>
      <c r="Z238" s="968"/>
      <c r="AA238" s="969"/>
      <c r="AB238" s="493" t="str">
        <f t="shared" si="68"/>
        <v/>
      </c>
      <c r="AC238" s="494"/>
      <c r="AD238" s="494"/>
      <c r="AE238" s="494"/>
      <c r="AF238" s="495"/>
      <c r="AG238" s="973" t="str">
        <f t="shared" ref="AG238:AG310" si="72">IF(B238="","",MIN(M238,R238,W238,AB238))</f>
        <v/>
      </c>
      <c r="AH238" s="950"/>
      <c r="AI238" s="950"/>
      <c r="AJ238" s="950"/>
      <c r="AK238" s="951"/>
      <c r="AL238" s="150" t="str">
        <f>IFERROR(VLOOKUP(B238,'Ficha 2. DATOS ACTUACIONES RHB'!$D$64:$AR$143,27,0),"")</f>
        <v/>
      </c>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c r="AAW238"/>
      <c r="AAX238"/>
      <c r="AAY238"/>
      <c r="AAZ238"/>
      <c r="ABA238"/>
      <c r="ABB238"/>
      <c r="ABC238"/>
      <c r="ABD238"/>
      <c r="ABE238"/>
      <c r="ABF238"/>
      <c r="ABG238"/>
      <c r="ABH238"/>
      <c r="ABI238"/>
      <c r="ABJ238"/>
      <c r="ABK238"/>
      <c r="ABL238"/>
      <c r="ABM238"/>
      <c r="ABN238"/>
      <c r="ABO238"/>
      <c r="ABP238"/>
      <c r="ABQ238"/>
      <c r="ABR238"/>
      <c r="ABS238"/>
      <c r="ABT238"/>
      <c r="ABU238"/>
      <c r="ABV238"/>
      <c r="ABW238"/>
      <c r="ABX238"/>
      <c r="ABY238"/>
      <c r="ABZ238"/>
      <c r="ACA238"/>
      <c r="ACB238"/>
      <c r="ACC238"/>
      <c r="ACD238"/>
      <c r="ACE238"/>
      <c r="ACF238"/>
      <c r="ACG238"/>
      <c r="ACH238"/>
      <c r="ACI238"/>
      <c r="ACJ238"/>
      <c r="ACK238"/>
      <c r="ACL238"/>
      <c r="ACM238"/>
      <c r="ACN238"/>
      <c r="ACO238"/>
      <c r="ACP238"/>
      <c r="ACQ238"/>
      <c r="ACR238"/>
      <c r="ACS238"/>
      <c r="ACT238"/>
      <c r="ACU238"/>
      <c r="ACV238"/>
      <c r="ACW238"/>
      <c r="ACX238"/>
      <c r="ACY238"/>
      <c r="ACZ238"/>
      <c r="ADA238"/>
      <c r="ADB238"/>
      <c r="ADC238"/>
      <c r="ADD238"/>
      <c r="ADE238"/>
      <c r="ADF238"/>
      <c r="ADG238"/>
      <c r="ADH238"/>
      <c r="ADI238"/>
      <c r="ADJ238"/>
      <c r="ADK238"/>
      <c r="ADL238"/>
      <c r="ADM238"/>
      <c r="ADN238"/>
      <c r="ADO238"/>
      <c r="ADP238"/>
      <c r="ADQ238"/>
      <c r="ADR238"/>
      <c r="ADS238"/>
      <c r="ADT238"/>
      <c r="ADU238"/>
      <c r="ADV238"/>
      <c r="ADW238"/>
      <c r="ADX238"/>
      <c r="ADY238"/>
      <c r="ADZ238"/>
      <c r="AEA238"/>
      <c r="AEB238"/>
      <c r="AEC238"/>
      <c r="AED238"/>
      <c r="AEE238"/>
      <c r="AEF238"/>
      <c r="AEG238"/>
      <c r="AEH238"/>
      <c r="AEI238"/>
      <c r="AEJ238"/>
      <c r="AEK238"/>
      <c r="AEL238"/>
      <c r="AEM238"/>
      <c r="AEN238"/>
      <c r="AEO238"/>
      <c r="AEP238"/>
      <c r="AEQ238"/>
      <c r="AER238"/>
      <c r="AES238"/>
      <c r="AET238"/>
      <c r="AEU238"/>
      <c r="AEV238"/>
      <c r="AEW238"/>
      <c r="AEX238"/>
      <c r="AEY238"/>
      <c r="AEZ238"/>
      <c r="AFA238"/>
      <c r="AFB238"/>
      <c r="AFC238"/>
      <c r="AFD238"/>
      <c r="AFE238"/>
      <c r="AFF238"/>
      <c r="AFG238"/>
      <c r="AFH238"/>
      <c r="AFI238"/>
      <c r="AFJ238"/>
      <c r="AFK238"/>
      <c r="AFL238"/>
      <c r="AFM238"/>
      <c r="AFN238"/>
      <c r="AFO238"/>
      <c r="AFP238"/>
      <c r="AFQ238"/>
      <c r="AFR238"/>
      <c r="AFS238"/>
      <c r="AFT238"/>
      <c r="AFU238"/>
      <c r="AFV238"/>
      <c r="AFW238"/>
      <c r="AFX238"/>
      <c r="AFY238"/>
      <c r="AFZ238"/>
      <c r="AGA238"/>
      <c r="AGB238"/>
      <c r="AGC238"/>
      <c r="AGD238"/>
      <c r="AGE238"/>
      <c r="AGF238"/>
      <c r="AGG238"/>
      <c r="AGH238"/>
      <c r="AGI238"/>
      <c r="AGJ238"/>
      <c r="AGK238"/>
      <c r="AGL238"/>
      <c r="AGM238"/>
      <c r="AGN238"/>
      <c r="AGO238"/>
      <c r="AGP238"/>
      <c r="AGQ238"/>
      <c r="AGR238"/>
      <c r="AGS238"/>
      <c r="AGT238"/>
      <c r="AGU238"/>
      <c r="AGV238"/>
      <c r="AGW238"/>
      <c r="AGX238"/>
      <c r="AGY238"/>
      <c r="AGZ238"/>
      <c r="AHA238"/>
      <c r="AHB238"/>
      <c r="AHC238"/>
      <c r="AHD238"/>
      <c r="AHE238"/>
      <c r="AHF238"/>
      <c r="AHG238"/>
      <c r="AHH238"/>
      <c r="AHI238"/>
      <c r="AHJ238"/>
      <c r="AHK238"/>
      <c r="AHL238"/>
      <c r="AHM238"/>
      <c r="AHN238"/>
      <c r="AHO238"/>
      <c r="AHP238"/>
      <c r="AHQ238"/>
      <c r="AHR238"/>
      <c r="AHS238"/>
      <c r="AHT238"/>
      <c r="AHU238"/>
      <c r="AHV238"/>
      <c r="AHW238"/>
      <c r="AHX238"/>
      <c r="AHY238"/>
      <c r="AHZ238"/>
      <c r="AIA238"/>
      <c r="AIB238"/>
      <c r="AIC238"/>
      <c r="AID238"/>
      <c r="AIE238"/>
      <c r="AIF238"/>
      <c r="AIG238"/>
      <c r="AIH238"/>
      <c r="AII238"/>
      <c r="AIJ238"/>
      <c r="AIK238"/>
      <c r="AIL238"/>
      <c r="AIM238"/>
      <c r="AIN238"/>
      <c r="AIO238"/>
      <c r="AIP238"/>
      <c r="AIQ238"/>
      <c r="AIR238"/>
      <c r="AIS238"/>
      <c r="AIT238"/>
      <c r="AIU238"/>
      <c r="AIV238"/>
      <c r="AIW238"/>
      <c r="AIX238"/>
      <c r="AIY238"/>
      <c r="AIZ238"/>
      <c r="AJA238"/>
      <c r="AJB238"/>
      <c r="AJC238"/>
      <c r="AJD238"/>
      <c r="AJE238"/>
      <c r="AJF238"/>
      <c r="AJG238"/>
      <c r="AJH238"/>
      <c r="AJI238"/>
      <c r="AJJ238"/>
      <c r="AJK238"/>
      <c r="AJL238"/>
      <c r="AJM238"/>
      <c r="AJN238"/>
      <c r="AJO238"/>
      <c r="AJP238"/>
      <c r="AJQ238"/>
      <c r="AJR238"/>
      <c r="AJS238"/>
      <c r="AJT238"/>
      <c r="AJU238"/>
      <c r="AJV238"/>
      <c r="AJW238"/>
      <c r="AJX238"/>
      <c r="AJY238"/>
      <c r="AJZ238"/>
      <c r="AKA238"/>
      <c r="AKB238"/>
      <c r="AKC238"/>
      <c r="AKD238"/>
      <c r="AKE238"/>
      <c r="AKF238"/>
      <c r="AKG238"/>
      <c r="AKH238"/>
      <c r="AKI238"/>
      <c r="AKJ238"/>
      <c r="AKK238"/>
      <c r="AKL238"/>
      <c r="AKM238"/>
      <c r="AKN238"/>
      <c r="AKO238"/>
      <c r="AKP238"/>
      <c r="AKQ238"/>
      <c r="AKR238"/>
      <c r="AKS238"/>
      <c r="AKT238"/>
      <c r="AKU238"/>
      <c r="AKV238"/>
      <c r="AKW238"/>
      <c r="AKX238"/>
      <c r="AKY238"/>
      <c r="AKZ238"/>
      <c r="ALA238"/>
      <c r="ALB238"/>
      <c r="ALC238"/>
      <c r="ALD238"/>
      <c r="ALE238"/>
    </row>
    <row r="239" spans="2:993" ht="14.15" customHeight="1" x14ac:dyDescent="0.25">
      <c r="B239" s="114" t="str">
        <f>IFERROR(VLOOKUP(9,'Ficha 2. DATOS ACTUACIONES RHB'!$C$64:$AM$143,2,0),"")</f>
        <v/>
      </c>
      <c r="C239" s="779" t="str">
        <f>IFERROR(VLOOKUP(B239,'Ficha 2. DATOS ACTUACIONES RHB'!$D$64:$AR$143,2,0),"")</f>
        <v/>
      </c>
      <c r="D239" s="780"/>
      <c r="E239" s="780"/>
      <c r="F239" s="780"/>
      <c r="G239" s="780"/>
      <c r="H239" s="780"/>
      <c r="I239" s="780"/>
      <c r="J239" s="781"/>
      <c r="K239" s="769" t="str">
        <f>IFERROR(VLOOKUP(B239,'Ficha 2. DATOS ACTUACIONES RHB'!$D$64:$AR$143,15,0),"")</f>
        <v/>
      </c>
      <c r="L239" s="769"/>
      <c r="M239" s="493" t="str">
        <f>IFERROR(VLOOKUP(B239,'Ficha 2. DATOS ACTUACIONES RHB'!$D$64:$AR$143,24,0),"")</f>
        <v/>
      </c>
      <c r="N239" s="494"/>
      <c r="O239" s="494"/>
      <c r="P239" s="494"/>
      <c r="Q239" s="495"/>
      <c r="R239" s="493" t="str">
        <f t="shared" si="70"/>
        <v/>
      </c>
      <c r="S239" s="494"/>
      <c r="T239" s="494"/>
      <c r="U239" s="494"/>
      <c r="V239" s="495"/>
      <c r="W239" s="967" t="str">
        <f t="shared" si="71"/>
        <v/>
      </c>
      <c r="X239" s="968"/>
      <c r="Y239" s="968"/>
      <c r="Z239" s="968"/>
      <c r="AA239" s="969"/>
      <c r="AB239" s="493" t="str">
        <f t="shared" si="68"/>
        <v/>
      </c>
      <c r="AC239" s="494"/>
      <c r="AD239" s="494"/>
      <c r="AE239" s="494"/>
      <c r="AF239" s="495"/>
      <c r="AG239" s="973" t="str">
        <f t="shared" si="72"/>
        <v/>
      </c>
      <c r="AH239" s="950"/>
      <c r="AI239" s="950"/>
      <c r="AJ239" s="950"/>
      <c r="AK239" s="951"/>
      <c r="AL239" s="150" t="str">
        <f>IFERROR(VLOOKUP(B239,'Ficha 2. DATOS ACTUACIONES RHB'!$D$64:$AR$143,27,0),"")</f>
        <v/>
      </c>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c r="AAW239"/>
      <c r="AAX239"/>
      <c r="AAY239"/>
      <c r="AAZ239"/>
      <c r="ABA239"/>
      <c r="ABB239"/>
      <c r="ABC239"/>
      <c r="ABD239"/>
      <c r="ABE239"/>
      <c r="ABF239"/>
      <c r="ABG239"/>
      <c r="ABH239"/>
      <c r="ABI239"/>
      <c r="ABJ239"/>
      <c r="ABK239"/>
      <c r="ABL239"/>
      <c r="ABM239"/>
      <c r="ABN239"/>
      <c r="ABO239"/>
      <c r="ABP239"/>
      <c r="ABQ239"/>
      <c r="ABR239"/>
      <c r="ABS239"/>
      <c r="ABT239"/>
      <c r="ABU239"/>
      <c r="ABV239"/>
      <c r="ABW239"/>
      <c r="ABX239"/>
      <c r="ABY239"/>
      <c r="ABZ239"/>
      <c r="ACA239"/>
      <c r="ACB239"/>
      <c r="ACC239"/>
      <c r="ACD239"/>
      <c r="ACE239"/>
      <c r="ACF239"/>
      <c r="ACG239"/>
      <c r="ACH239"/>
      <c r="ACI239"/>
      <c r="ACJ239"/>
      <c r="ACK239"/>
      <c r="ACL239"/>
      <c r="ACM239"/>
      <c r="ACN239"/>
      <c r="ACO239"/>
      <c r="ACP239"/>
      <c r="ACQ239"/>
      <c r="ACR239"/>
      <c r="ACS239"/>
      <c r="ACT239"/>
      <c r="ACU239"/>
      <c r="ACV239"/>
      <c r="ACW239"/>
      <c r="ACX239"/>
      <c r="ACY239"/>
      <c r="ACZ239"/>
      <c r="ADA239"/>
      <c r="ADB239"/>
      <c r="ADC239"/>
      <c r="ADD239"/>
      <c r="ADE239"/>
      <c r="ADF239"/>
      <c r="ADG239"/>
      <c r="ADH239"/>
      <c r="ADI239"/>
      <c r="ADJ239"/>
      <c r="ADK239"/>
      <c r="ADL239"/>
      <c r="ADM239"/>
      <c r="ADN239"/>
      <c r="ADO239"/>
      <c r="ADP239"/>
      <c r="ADQ239"/>
      <c r="ADR239"/>
      <c r="ADS239"/>
      <c r="ADT239"/>
      <c r="ADU239"/>
      <c r="ADV239"/>
      <c r="ADW239"/>
      <c r="ADX239"/>
      <c r="ADY239"/>
      <c r="ADZ239"/>
      <c r="AEA239"/>
      <c r="AEB239"/>
      <c r="AEC239"/>
      <c r="AED239"/>
      <c r="AEE239"/>
      <c r="AEF239"/>
      <c r="AEG239"/>
      <c r="AEH239"/>
      <c r="AEI239"/>
      <c r="AEJ239"/>
      <c r="AEK239"/>
      <c r="AEL239"/>
      <c r="AEM239"/>
      <c r="AEN239"/>
      <c r="AEO239"/>
      <c r="AEP239"/>
      <c r="AEQ239"/>
      <c r="AER239"/>
      <c r="AES239"/>
      <c r="AET239"/>
      <c r="AEU239"/>
      <c r="AEV239"/>
      <c r="AEW239"/>
      <c r="AEX239"/>
      <c r="AEY239"/>
      <c r="AEZ239"/>
      <c r="AFA239"/>
      <c r="AFB239"/>
      <c r="AFC239"/>
      <c r="AFD239"/>
      <c r="AFE239"/>
      <c r="AFF239"/>
      <c r="AFG239"/>
      <c r="AFH239"/>
      <c r="AFI239"/>
      <c r="AFJ239"/>
      <c r="AFK239"/>
      <c r="AFL239"/>
      <c r="AFM239"/>
      <c r="AFN239"/>
      <c r="AFO239"/>
      <c r="AFP239"/>
      <c r="AFQ239"/>
      <c r="AFR239"/>
      <c r="AFS239"/>
      <c r="AFT239"/>
      <c r="AFU239"/>
      <c r="AFV239"/>
      <c r="AFW239"/>
      <c r="AFX239"/>
      <c r="AFY239"/>
      <c r="AFZ239"/>
      <c r="AGA239"/>
      <c r="AGB239"/>
      <c r="AGC239"/>
      <c r="AGD239"/>
      <c r="AGE239"/>
      <c r="AGF239"/>
      <c r="AGG239"/>
      <c r="AGH239"/>
      <c r="AGI239"/>
      <c r="AGJ239"/>
      <c r="AGK239"/>
      <c r="AGL239"/>
      <c r="AGM239"/>
      <c r="AGN239"/>
      <c r="AGO239"/>
      <c r="AGP239"/>
      <c r="AGQ239"/>
      <c r="AGR239"/>
      <c r="AGS239"/>
      <c r="AGT239"/>
      <c r="AGU239"/>
      <c r="AGV239"/>
      <c r="AGW239"/>
      <c r="AGX239"/>
      <c r="AGY239"/>
      <c r="AGZ239"/>
      <c r="AHA239"/>
      <c r="AHB239"/>
      <c r="AHC239"/>
      <c r="AHD239"/>
      <c r="AHE239"/>
      <c r="AHF239"/>
      <c r="AHG239"/>
      <c r="AHH239"/>
      <c r="AHI239"/>
      <c r="AHJ239"/>
      <c r="AHK239"/>
      <c r="AHL239"/>
      <c r="AHM239"/>
      <c r="AHN239"/>
      <c r="AHO239"/>
      <c r="AHP239"/>
      <c r="AHQ239"/>
      <c r="AHR239"/>
      <c r="AHS239"/>
      <c r="AHT239"/>
      <c r="AHU239"/>
      <c r="AHV239"/>
      <c r="AHW239"/>
      <c r="AHX239"/>
      <c r="AHY239"/>
      <c r="AHZ239"/>
      <c r="AIA239"/>
      <c r="AIB239"/>
      <c r="AIC239"/>
      <c r="AID239"/>
      <c r="AIE239"/>
      <c r="AIF239"/>
      <c r="AIG239"/>
      <c r="AIH239"/>
      <c r="AII239"/>
      <c r="AIJ239"/>
      <c r="AIK239"/>
      <c r="AIL239"/>
      <c r="AIM239"/>
      <c r="AIN239"/>
      <c r="AIO239"/>
      <c r="AIP239"/>
      <c r="AIQ239"/>
      <c r="AIR239"/>
      <c r="AIS239"/>
      <c r="AIT239"/>
      <c r="AIU239"/>
      <c r="AIV239"/>
      <c r="AIW239"/>
      <c r="AIX239"/>
      <c r="AIY239"/>
      <c r="AIZ239"/>
      <c r="AJA239"/>
      <c r="AJB239"/>
      <c r="AJC239"/>
      <c r="AJD239"/>
      <c r="AJE239"/>
      <c r="AJF239"/>
      <c r="AJG239"/>
      <c r="AJH239"/>
      <c r="AJI239"/>
      <c r="AJJ239"/>
      <c r="AJK239"/>
      <c r="AJL239"/>
      <c r="AJM239"/>
      <c r="AJN239"/>
      <c r="AJO239"/>
      <c r="AJP239"/>
      <c r="AJQ239"/>
      <c r="AJR239"/>
      <c r="AJS239"/>
      <c r="AJT239"/>
      <c r="AJU239"/>
      <c r="AJV239"/>
      <c r="AJW239"/>
      <c r="AJX239"/>
      <c r="AJY239"/>
      <c r="AJZ239"/>
      <c r="AKA239"/>
      <c r="AKB239"/>
      <c r="AKC239"/>
      <c r="AKD239"/>
      <c r="AKE239"/>
      <c r="AKF239"/>
      <c r="AKG239"/>
      <c r="AKH239"/>
      <c r="AKI239"/>
      <c r="AKJ239"/>
      <c r="AKK239"/>
      <c r="AKL239"/>
      <c r="AKM239"/>
      <c r="AKN239"/>
      <c r="AKO239"/>
      <c r="AKP239"/>
      <c r="AKQ239"/>
      <c r="AKR239"/>
      <c r="AKS239"/>
      <c r="AKT239"/>
      <c r="AKU239"/>
      <c r="AKV239"/>
      <c r="AKW239"/>
      <c r="AKX239"/>
      <c r="AKY239"/>
      <c r="AKZ239"/>
      <c r="ALA239"/>
      <c r="ALB239"/>
      <c r="ALC239"/>
      <c r="ALD239"/>
      <c r="ALE239"/>
    </row>
    <row r="240" spans="2:993" ht="14.15" customHeight="1" x14ac:dyDescent="0.25">
      <c r="B240" s="114" t="str">
        <f>IFERROR(VLOOKUP(10,'Ficha 2. DATOS ACTUACIONES RHB'!$C$64:$AM$143,2,0),"")</f>
        <v/>
      </c>
      <c r="C240" s="779" t="str">
        <f>IFERROR(VLOOKUP(B240,'Ficha 2. DATOS ACTUACIONES RHB'!$D$64:$AR$143,2,0),"")</f>
        <v/>
      </c>
      <c r="D240" s="780"/>
      <c r="E240" s="780"/>
      <c r="F240" s="780"/>
      <c r="G240" s="780"/>
      <c r="H240" s="780"/>
      <c r="I240" s="780"/>
      <c r="J240" s="781"/>
      <c r="K240" s="769" t="str">
        <f>IFERROR(VLOOKUP(B240,'Ficha 2. DATOS ACTUACIONES RHB'!$D$64:$AR$143,15,0),"")</f>
        <v/>
      </c>
      <c r="L240" s="769"/>
      <c r="M240" s="493" t="str">
        <f>IFERROR(VLOOKUP(B240,'Ficha 2. DATOS ACTUACIONES RHB'!$D$64:$AR$143,24,0),"")</f>
        <v/>
      </c>
      <c r="N240" s="494"/>
      <c r="O240" s="494"/>
      <c r="P240" s="494"/>
      <c r="Q240" s="495"/>
      <c r="R240" s="493" t="str">
        <f t="shared" si="70"/>
        <v/>
      </c>
      <c r="S240" s="494"/>
      <c r="T240" s="494"/>
      <c r="U240" s="494"/>
      <c r="V240" s="495"/>
      <c r="W240" s="967" t="str">
        <f t="shared" si="71"/>
        <v/>
      </c>
      <c r="X240" s="968"/>
      <c r="Y240" s="968"/>
      <c r="Z240" s="968"/>
      <c r="AA240" s="969"/>
      <c r="AB240" s="493" t="str">
        <f t="shared" si="68"/>
        <v/>
      </c>
      <c r="AC240" s="494"/>
      <c r="AD240" s="494"/>
      <c r="AE240" s="494"/>
      <c r="AF240" s="495"/>
      <c r="AG240" s="973" t="str">
        <f t="shared" si="72"/>
        <v/>
      </c>
      <c r="AH240" s="950"/>
      <c r="AI240" s="950"/>
      <c r="AJ240" s="950"/>
      <c r="AK240" s="951"/>
      <c r="AL240" s="150" t="str">
        <f>IFERROR(VLOOKUP(B240,'Ficha 2. DATOS ACTUACIONES RHB'!$D$64:$AR$143,27,0),"")</f>
        <v/>
      </c>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c r="AAW240"/>
      <c r="AAX240"/>
      <c r="AAY240"/>
      <c r="AAZ240"/>
      <c r="ABA240"/>
      <c r="ABB240"/>
      <c r="ABC240"/>
      <c r="ABD240"/>
      <c r="ABE240"/>
      <c r="ABF240"/>
      <c r="ABG240"/>
      <c r="ABH240"/>
      <c r="ABI240"/>
      <c r="ABJ240"/>
      <c r="ABK240"/>
      <c r="ABL240"/>
      <c r="ABM240"/>
      <c r="ABN240"/>
      <c r="ABO240"/>
      <c r="ABP240"/>
      <c r="ABQ240"/>
      <c r="ABR240"/>
      <c r="ABS240"/>
      <c r="ABT240"/>
      <c r="ABU240"/>
      <c r="ABV240"/>
      <c r="ABW240"/>
      <c r="ABX240"/>
      <c r="ABY240"/>
      <c r="ABZ240"/>
      <c r="ACA240"/>
      <c r="ACB240"/>
      <c r="ACC240"/>
      <c r="ACD240"/>
      <c r="ACE240"/>
      <c r="ACF240"/>
      <c r="ACG240"/>
      <c r="ACH240"/>
      <c r="ACI240"/>
      <c r="ACJ240"/>
      <c r="ACK240"/>
      <c r="ACL240"/>
      <c r="ACM240"/>
      <c r="ACN240"/>
      <c r="ACO240"/>
      <c r="ACP240"/>
      <c r="ACQ240"/>
      <c r="ACR240"/>
      <c r="ACS240"/>
      <c r="ACT240"/>
      <c r="ACU240"/>
      <c r="ACV240"/>
      <c r="ACW240"/>
      <c r="ACX240"/>
      <c r="ACY240"/>
      <c r="ACZ240"/>
      <c r="ADA240"/>
      <c r="ADB240"/>
      <c r="ADC240"/>
      <c r="ADD240"/>
      <c r="ADE240"/>
      <c r="ADF240"/>
      <c r="ADG240"/>
      <c r="ADH240"/>
      <c r="ADI240"/>
      <c r="ADJ240"/>
      <c r="ADK240"/>
      <c r="ADL240"/>
      <c r="ADM240"/>
      <c r="ADN240"/>
      <c r="ADO240"/>
      <c r="ADP240"/>
      <c r="ADQ240"/>
      <c r="ADR240"/>
      <c r="ADS240"/>
      <c r="ADT240"/>
      <c r="ADU240"/>
      <c r="ADV240"/>
      <c r="ADW240"/>
      <c r="ADX240"/>
      <c r="ADY240"/>
      <c r="ADZ240"/>
      <c r="AEA240"/>
      <c r="AEB240"/>
      <c r="AEC240"/>
      <c r="AED240"/>
      <c r="AEE240"/>
      <c r="AEF240"/>
      <c r="AEG240"/>
      <c r="AEH240"/>
      <c r="AEI240"/>
      <c r="AEJ240"/>
      <c r="AEK240"/>
      <c r="AEL240"/>
      <c r="AEM240"/>
      <c r="AEN240"/>
      <c r="AEO240"/>
      <c r="AEP240"/>
      <c r="AEQ240"/>
      <c r="AER240"/>
      <c r="AES240"/>
      <c r="AET240"/>
      <c r="AEU240"/>
      <c r="AEV240"/>
      <c r="AEW240"/>
      <c r="AEX240"/>
      <c r="AEY240"/>
      <c r="AEZ240"/>
      <c r="AFA240"/>
      <c r="AFB240"/>
      <c r="AFC240"/>
      <c r="AFD240"/>
      <c r="AFE240"/>
      <c r="AFF240"/>
      <c r="AFG240"/>
      <c r="AFH240"/>
      <c r="AFI240"/>
      <c r="AFJ240"/>
      <c r="AFK240"/>
      <c r="AFL240"/>
      <c r="AFM240"/>
      <c r="AFN240"/>
      <c r="AFO240"/>
      <c r="AFP240"/>
      <c r="AFQ240"/>
      <c r="AFR240"/>
      <c r="AFS240"/>
      <c r="AFT240"/>
      <c r="AFU240"/>
      <c r="AFV240"/>
      <c r="AFW240"/>
      <c r="AFX240"/>
      <c r="AFY240"/>
      <c r="AFZ240"/>
      <c r="AGA240"/>
      <c r="AGB240"/>
      <c r="AGC240"/>
      <c r="AGD240"/>
      <c r="AGE240"/>
      <c r="AGF240"/>
      <c r="AGG240"/>
      <c r="AGH240"/>
      <c r="AGI240"/>
      <c r="AGJ240"/>
      <c r="AGK240"/>
      <c r="AGL240"/>
      <c r="AGM240"/>
      <c r="AGN240"/>
      <c r="AGO240"/>
      <c r="AGP240"/>
      <c r="AGQ240"/>
      <c r="AGR240"/>
      <c r="AGS240"/>
      <c r="AGT240"/>
      <c r="AGU240"/>
      <c r="AGV240"/>
      <c r="AGW240"/>
      <c r="AGX240"/>
      <c r="AGY240"/>
      <c r="AGZ240"/>
      <c r="AHA240"/>
      <c r="AHB240"/>
      <c r="AHC240"/>
      <c r="AHD240"/>
      <c r="AHE240"/>
      <c r="AHF240"/>
      <c r="AHG240"/>
      <c r="AHH240"/>
      <c r="AHI240"/>
      <c r="AHJ240"/>
      <c r="AHK240"/>
      <c r="AHL240"/>
      <c r="AHM240"/>
      <c r="AHN240"/>
      <c r="AHO240"/>
      <c r="AHP240"/>
      <c r="AHQ240"/>
      <c r="AHR240"/>
      <c r="AHS240"/>
      <c r="AHT240"/>
      <c r="AHU240"/>
      <c r="AHV240"/>
      <c r="AHW240"/>
      <c r="AHX240"/>
      <c r="AHY240"/>
      <c r="AHZ240"/>
      <c r="AIA240"/>
      <c r="AIB240"/>
      <c r="AIC240"/>
      <c r="AID240"/>
      <c r="AIE240"/>
      <c r="AIF240"/>
      <c r="AIG240"/>
      <c r="AIH240"/>
      <c r="AII240"/>
      <c r="AIJ240"/>
      <c r="AIK240"/>
      <c r="AIL240"/>
      <c r="AIM240"/>
      <c r="AIN240"/>
      <c r="AIO240"/>
      <c r="AIP240"/>
      <c r="AIQ240"/>
      <c r="AIR240"/>
      <c r="AIS240"/>
      <c r="AIT240"/>
      <c r="AIU240"/>
      <c r="AIV240"/>
      <c r="AIW240"/>
      <c r="AIX240"/>
      <c r="AIY240"/>
      <c r="AIZ240"/>
      <c r="AJA240"/>
      <c r="AJB240"/>
      <c r="AJC240"/>
      <c r="AJD240"/>
      <c r="AJE240"/>
      <c r="AJF240"/>
      <c r="AJG240"/>
      <c r="AJH240"/>
      <c r="AJI240"/>
      <c r="AJJ240"/>
      <c r="AJK240"/>
      <c r="AJL240"/>
      <c r="AJM240"/>
      <c r="AJN240"/>
      <c r="AJO240"/>
      <c r="AJP240"/>
      <c r="AJQ240"/>
      <c r="AJR240"/>
      <c r="AJS240"/>
      <c r="AJT240"/>
      <c r="AJU240"/>
      <c r="AJV240"/>
      <c r="AJW240"/>
      <c r="AJX240"/>
      <c r="AJY240"/>
      <c r="AJZ240"/>
      <c r="AKA240"/>
      <c r="AKB240"/>
      <c r="AKC240"/>
      <c r="AKD240"/>
      <c r="AKE240"/>
      <c r="AKF240"/>
      <c r="AKG240"/>
      <c r="AKH240"/>
      <c r="AKI240"/>
      <c r="AKJ240"/>
      <c r="AKK240"/>
      <c r="AKL240"/>
      <c r="AKM240"/>
      <c r="AKN240"/>
      <c r="AKO240"/>
      <c r="AKP240"/>
      <c r="AKQ240"/>
      <c r="AKR240"/>
      <c r="AKS240"/>
      <c r="AKT240"/>
      <c r="AKU240"/>
      <c r="AKV240"/>
      <c r="AKW240"/>
      <c r="AKX240"/>
      <c r="AKY240"/>
      <c r="AKZ240"/>
      <c r="ALA240"/>
      <c r="ALB240"/>
      <c r="ALC240"/>
      <c r="ALD240"/>
      <c r="ALE240"/>
    </row>
    <row r="241" spans="2:993" ht="14.15" customHeight="1" x14ac:dyDescent="0.25">
      <c r="B241" s="114" t="str">
        <f>IFERROR(VLOOKUP(11,'Ficha 2. DATOS ACTUACIONES RHB'!$C$64:$AM$143,2,0),"")</f>
        <v/>
      </c>
      <c r="C241" s="779" t="str">
        <f>IFERROR(VLOOKUP(B241,'Ficha 2. DATOS ACTUACIONES RHB'!$D$64:$AR$143,2,0),"")</f>
        <v/>
      </c>
      <c r="D241" s="780"/>
      <c r="E241" s="780"/>
      <c r="F241" s="780"/>
      <c r="G241" s="780"/>
      <c r="H241" s="780"/>
      <c r="I241" s="780"/>
      <c r="J241" s="781"/>
      <c r="K241" s="769" t="str">
        <f>IFERROR(VLOOKUP(B241,'Ficha 2. DATOS ACTUACIONES RHB'!$D$64:$AR$143,15,0),"")</f>
        <v/>
      </c>
      <c r="L241" s="769"/>
      <c r="M241" s="493" t="str">
        <f>IFERROR(VLOOKUP(B241,'Ficha 2. DATOS ACTUACIONES RHB'!$D$64:$AR$143,24,0),"")</f>
        <v/>
      </c>
      <c r="N241" s="494"/>
      <c r="O241" s="494"/>
      <c r="P241" s="494"/>
      <c r="Q241" s="495"/>
      <c r="R241" s="493" t="str">
        <f t="shared" si="70"/>
        <v/>
      </c>
      <c r="S241" s="494"/>
      <c r="T241" s="494"/>
      <c r="U241" s="494"/>
      <c r="V241" s="495"/>
      <c r="W241" s="967" t="str">
        <f t="shared" si="71"/>
        <v/>
      </c>
      <c r="X241" s="968"/>
      <c r="Y241" s="968"/>
      <c r="Z241" s="968"/>
      <c r="AA241" s="969"/>
      <c r="AB241" s="493" t="str">
        <f t="shared" si="68"/>
        <v/>
      </c>
      <c r="AC241" s="494"/>
      <c r="AD241" s="494"/>
      <c r="AE241" s="494"/>
      <c r="AF241" s="495"/>
      <c r="AG241" s="973" t="str">
        <f t="shared" si="72"/>
        <v/>
      </c>
      <c r="AH241" s="950"/>
      <c r="AI241" s="950"/>
      <c r="AJ241" s="950"/>
      <c r="AK241" s="951"/>
      <c r="AL241" s="150" t="str">
        <f>IFERROR(VLOOKUP(B241,'Ficha 2. DATOS ACTUACIONES RHB'!$D$64:$AR$143,27,0),"")</f>
        <v/>
      </c>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c r="AAW241"/>
      <c r="AAX241"/>
      <c r="AAY241"/>
      <c r="AAZ241"/>
      <c r="ABA241"/>
      <c r="ABB241"/>
      <c r="ABC241"/>
      <c r="ABD241"/>
      <c r="ABE241"/>
      <c r="ABF241"/>
      <c r="ABG241"/>
      <c r="ABH241"/>
      <c r="ABI241"/>
      <c r="ABJ241"/>
      <c r="ABK241"/>
      <c r="ABL241"/>
      <c r="ABM241"/>
      <c r="ABN241"/>
      <c r="ABO241"/>
      <c r="ABP241"/>
      <c r="ABQ241"/>
      <c r="ABR241"/>
      <c r="ABS241"/>
      <c r="ABT241"/>
      <c r="ABU241"/>
      <c r="ABV241"/>
      <c r="ABW241"/>
      <c r="ABX241"/>
      <c r="ABY241"/>
      <c r="ABZ241"/>
      <c r="ACA241"/>
      <c r="ACB241"/>
      <c r="ACC241"/>
      <c r="ACD241"/>
      <c r="ACE241"/>
      <c r="ACF241"/>
      <c r="ACG241"/>
      <c r="ACH241"/>
      <c r="ACI241"/>
      <c r="ACJ241"/>
      <c r="ACK241"/>
      <c r="ACL241"/>
      <c r="ACM241"/>
      <c r="ACN241"/>
      <c r="ACO241"/>
      <c r="ACP241"/>
      <c r="ACQ241"/>
      <c r="ACR241"/>
      <c r="ACS241"/>
      <c r="ACT241"/>
      <c r="ACU241"/>
      <c r="ACV241"/>
      <c r="ACW241"/>
      <c r="ACX241"/>
      <c r="ACY241"/>
      <c r="ACZ241"/>
      <c r="ADA241"/>
      <c r="ADB241"/>
      <c r="ADC241"/>
      <c r="ADD241"/>
      <c r="ADE241"/>
      <c r="ADF241"/>
      <c r="ADG241"/>
      <c r="ADH241"/>
      <c r="ADI241"/>
      <c r="ADJ241"/>
      <c r="ADK241"/>
      <c r="ADL241"/>
      <c r="ADM241"/>
      <c r="ADN241"/>
      <c r="ADO241"/>
      <c r="ADP241"/>
      <c r="ADQ241"/>
      <c r="ADR241"/>
      <c r="ADS241"/>
      <c r="ADT241"/>
      <c r="ADU241"/>
      <c r="ADV241"/>
      <c r="ADW241"/>
      <c r="ADX241"/>
      <c r="ADY241"/>
      <c r="ADZ241"/>
      <c r="AEA241"/>
      <c r="AEB241"/>
      <c r="AEC241"/>
      <c r="AED241"/>
      <c r="AEE241"/>
      <c r="AEF241"/>
      <c r="AEG241"/>
      <c r="AEH241"/>
      <c r="AEI241"/>
      <c r="AEJ241"/>
      <c r="AEK241"/>
      <c r="AEL241"/>
      <c r="AEM241"/>
      <c r="AEN241"/>
      <c r="AEO241"/>
      <c r="AEP241"/>
      <c r="AEQ241"/>
      <c r="AER241"/>
      <c r="AES241"/>
      <c r="AET241"/>
      <c r="AEU241"/>
      <c r="AEV241"/>
      <c r="AEW241"/>
      <c r="AEX241"/>
      <c r="AEY241"/>
      <c r="AEZ241"/>
      <c r="AFA241"/>
      <c r="AFB241"/>
      <c r="AFC241"/>
      <c r="AFD241"/>
      <c r="AFE241"/>
      <c r="AFF241"/>
      <c r="AFG241"/>
      <c r="AFH241"/>
      <c r="AFI241"/>
      <c r="AFJ241"/>
      <c r="AFK241"/>
      <c r="AFL241"/>
      <c r="AFM241"/>
      <c r="AFN241"/>
      <c r="AFO241"/>
      <c r="AFP241"/>
      <c r="AFQ241"/>
      <c r="AFR241"/>
      <c r="AFS241"/>
      <c r="AFT241"/>
      <c r="AFU241"/>
      <c r="AFV241"/>
      <c r="AFW241"/>
      <c r="AFX241"/>
      <c r="AFY241"/>
      <c r="AFZ241"/>
      <c r="AGA241"/>
      <c r="AGB241"/>
      <c r="AGC241"/>
      <c r="AGD241"/>
      <c r="AGE241"/>
      <c r="AGF241"/>
      <c r="AGG241"/>
      <c r="AGH241"/>
      <c r="AGI241"/>
      <c r="AGJ241"/>
      <c r="AGK241"/>
      <c r="AGL241"/>
      <c r="AGM241"/>
      <c r="AGN241"/>
      <c r="AGO241"/>
      <c r="AGP241"/>
      <c r="AGQ241"/>
      <c r="AGR241"/>
      <c r="AGS241"/>
      <c r="AGT241"/>
      <c r="AGU241"/>
      <c r="AGV241"/>
      <c r="AGW241"/>
      <c r="AGX241"/>
      <c r="AGY241"/>
      <c r="AGZ241"/>
      <c r="AHA241"/>
      <c r="AHB241"/>
      <c r="AHC241"/>
      <c r="AHD241"/>
      <c r="AHE241"/>
      <c r="AHF241"/>
      <c r="AHG241"/>
      <c r="AHH241"/>
      <c r="AHI241"/>
      <c r="AHJ241"/>
      <c r="AHK241"/>
      <c r="AHL241"/>
      <c r="AHM241"/>
      <c r="AHN241"/>
      <c r="AHO241"/>
      <c r="AHP241"/>
      <c r="AHQ241"/>
      <c r="AHR241"/>
      <c r="AHS241"/>
      <c r="AHT241"/>
      <c r="AHU241"/>
      <c r="AHV241"/>
      <c r="AHW241"/>
      <c r="AHX241"/>
      <c r="AHY241"/>
      <c r="AHZ241"/>
      <c r="AIA241"/>
      <c r="AIB241"/>
      <c r="AIC241"/>
      <c r="AID241"/>
      <c r="AIE241"/>
      <c r="AIF241"/>
      <c r="AIG241"/>
      <c r="AIH241"/>
      <c r="AII241"/>
      <c r="AIJ241"/>
      <c r="AIK241"/>
      <c r="AIL241"/>
      <c r="AIM241"/>
      <c r="AIN241"/>
      <c r="AIO241"/>
      <c r="AIP241"/>
      <c r="AIQ241"/>
      <c r="AIR241"/>
      <c r="AIS241"/>
      <c r="AIT241"/>
      <c r="AIU241"/>
      <c r="AIV241"/>
      <c r="AIW241"/>
      <c r="AIX241"/>
      <c r="AIY241"/>
      <c r="AIZ241"/>
      <c r="AJA241"/>
      <c r="AJB241"/>
      <c r="AJC241"/>
      <c r="AJD241"/>
      <c r="AJE241"/>
      <c r="AJF241"/>
      <c r="AJG241"/>
      <c r="AJH241"/>
      <c r="AJI241"/>
      <c r="AJJ241"/>
      <c r="AJK241"/>
      <c r="AJL241"/>
      <c r="AJM241"/>
      <c r="AJN241"/>
      <c r="AJO241"/>
      <c r="AJP241"/>
      <c r="AJQ241"/>
      <c r="AJR241"/>
      <c r="AJS241"/>
      <c r="AJT241"/>
      <c r="AJU241"/>
      <c r="AJV241"/>
      <c r="AJW241"/>
      <c r="AJX241"/>
      <c r="AJY241"/>
      <c r="AJZ241"/>
      <c r="AKA241"/>
      <c r="AKB241"/>
      <c r="AKC241"/>
      <c r="AKD241"/>
      <c r="AKE241"/>
      <c r="AKF241"/>
      <c r="AKG241"/>
      <c r="AKH241"/>
      <c r="AKI241"/>
      <c r="AKJ241"/>
      <c r="AKK241"/>
      <c r="AKL241"/>
      <c r="AKM241"/>
      <c r="AKN241"/>
      <c r="AKO241"/>
      <c r="AKP241"/>
      <c r="AKQ241"/>
      <c r="AKR241"/>
      <c r="AKS241"/>
      <c r="AKT241"/>
      <c r="AKU241"/>
      <c r="AKV241"/>
      <c r="AKW241"/>
      <c r="AKX241"/>
      <c r="AKY241"/>
      <c r="AKZ241"/>
      <c r="ALA241"/>
      <c r="ALB241"/>
      <c r="ALC241"/>
      <c r="ALD241"/>
      <c r="ALE241"/>
    </row>
    <row r="242" spans="2:993" ht="14.15" customHeight="1" x14ac:dyDescent="0.25">
      <c r="B242" s="114" t="str">
        <f>IFERROR(VLOOKUP(12,'Ficha 2. DATOS ACTUACIONES RHB'!$C$64:$AM$143,2,0),"")</f>
        <v/>
      </c>
      <c r="C242" s="779" t="str">
        <f>IFERROR(VLOOKUP(B242,'Ficha 2. DATOS ACTUACIONES RHB'!$D$64:$AR$143,2,0),"")</f>
        <v/>
      </c>
      <c r="D242" s="780"/>
      <c r="E242" s="780"/>
      <c r="F242" s="780"/>
      <c r="G242" s="780"/>
      <c r="H242" s="780"/>
      <c r="I242" s="780"/>
      <c r="J242" s="781"/>
      <c r="K242" s="769" t="str">
        <f>IFERROR(VLOOKUP(B242,'Ficha 2. DATOS ACTUACIONES RHB'!$D$64:$AR$143,15,0),"")</f>
        <v/>
      </c>
      <c r="L242" s="769"/>
      <c r="M242" s="493" t="str">
        <f>IFERROR(VLOOKUP(B242,'Ficha 2. DATOS ACTUACIONES RHB'!$D$64:$AR$143,24,0),"")</f>
        <v/>
      </c>
      <c r="N242" s="494"/>
      <c r="O242" s="494"/>
      <c r="P242" s="494"/>
      <c r="Q242" s="495"/>
      <c r="R242" s="493" t="str">
        <f t="shared" si="70"/>
        <v/>
      </c>
      <c r="S242" s="494"/>
      <c r="T242" s="494"/>
      <c r="U242" s="494"/>
      <c r="V242" s="495"/>
      <c r="W242" s="967" t="str">
        <f t="shared" si="71"/>
        <v/>
      </c>
      <c r="X242" s="968"/>
      <c r="Y242" s="968"/>
      <c r="Z242" s="968"/>
      <c r="AA242" s="969"/>
      <c r="AB242" s="493" t="str">
        <f t="shared" si="68"/>
        <v/>
      </c>
      <c r="AC242" s="494"/>
      <c r="AD242" s="494"/>
      <c r="AE242" s="494"/>
      <c r="AF242" s="495"/>
      <c r="AG242" s="973" t="str">
        <f t="shared" si="72"/>
        <v/>
      </c>
      <c r="AH242" s="950"/>
      <c r="AI242" s="950"/>
      <c r="AJ242" s="950"/>
      <c r="AK242" s="951"/>
      <c r="AL242" s="150" t="str">
        <f>IFERROR(VLOOKUP(B242,'Ficha 2. DATOS ACTUACIONES RHB'!$D$64:$AR$143,27,0),"")</f>
        <v/>
      </c>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c r="AET242"/>
      <c r="AEU242"/>
      <c r="AEV242"/>
      <c r="AEW242"/>
      <c r="AEX242"/>
      <c r="AEY242"/>
      <c r="AEZ242"/>
      <c r="AFA242"/>
      <c r="AFB242"/>
      <c r="AFC242"/>
      <c r="AFD242"/>
      <c r="AFE242"/>
      <c r="AFF242"/>
      <c r="AFG242"/>
      <c r="AFH242"/>
      <c r="AFI242"/>
      <c r="AFJ242"/>
      <c r="AFK242"/>
      <c r="AFL242"/>
      <c r="AFM242"/>
      <c r="AFN242"/>
      <c r="AFO242"/>
      <c r="AFP242"/>
      <c r="AFQ242"/>
      <c r="AFR242"/>
      <c r="AFS242"/>
      <c r="AFT242"/>
      <c r="AFU242"/>
      <c r="AFV242"/>
      <c r="AFW242"/>
      <c r="AFX242"/>
      <c r="AFY242"/>
      <c r="AFZ242"/>
      <c r="AGA242"/>
      <c r="AGB242"/>
      <c r="AGC242"/>
      <c r="AGD242"/>
      <c r="AGE242"/>
      <c r="AGF242"/>
      <c r="AGG242"/>
      <c r="AGH242"/>
      <c r="AGI242"/>
      <c r="AGJ242"/>
      <c r="AGK242"/>
      <c r="AGL242"/>
      <c r="AGM242"/>
      <c r="AGN242"/>
      <c r="AGO242"/>
      <c r="AGP242"/>
      <c r="AGQ242"/>
      <c r="AGR242"/>
      <c r="AGS242"/>
      <c r="AGT242"/>
      <c r="AGU242"/>
      <c r="AGV242"/>
      <c r="AGW242"/>
      <c r="AGX242"/>
      <c r="AGY242"/>
      <c r="AGZ242"/>
      <c r="AHA242"/>
      <c r="AHB242"/>
      <c r="AHC242"/>
      <c r="AHD242"/>
      <c r="AHE242"/>
      <c r="AHF242"/>
      <c r="AHG242"/>
      <c r="AHH242"/>
      <c r="AHI242"/>
      <c r="AHJ242"/>
      <c r="AHK242"/>
      <c r="AHL242"/>
      <c r="AHM242"/>
      <c r="AHN242"/>
      <c r="AHO242"/>
      <c r="AHP242"/>
      <c r="AHQ242"/>
      <c r="AHR242"/>
      <c r="AHS242"/>
      <c r="AHT242"/>
      <c r="AHU242"/>
      <c r="AHV242"/>
      <c r="AHW242"/>
      <c r="AHX242"/>
      <c r="AHY242"/>
      <c r="AHZ242"/>
      <c r="AIA242"/>
      <c r="AIB242"/>
      <c r="AIC242"/>
      <c r="AID242"/>
      <c r="AIE242"/>
      <c r="AIF242"/>
      <c r="AIG242"/>
      <c r="AIH242"/>
      <c r="AII242"/>
      <c r="AIJ242"/>
      <c r="AIK242"/>
      <c r="AIL242"/>
      <c r="AIM242"/>
      <c r="AIN242"/>
      <c r="AIO242"/>
      <c r="AIP242"/>
      <c r="AIQ242"/>
      <c r="AIR242"/>
      <c r="AIS242"/>
      <c r="AIT242"/>
      <c r="AIU242"/>
      <c r="AIV242"/>
      <c r="AIW242"/>
      <c r="AIX242"/>
      <c r="AIY242"/>
      <c r="AIZ242"/>
      <c r="AJA242"/>
      <c r="AJB242"/>
      <c r="AJC242"/>
      <c r="AJD242"/>
      <c r="AJE242"/>
      <c r="AJF242"/>
      <c r="AJG242"/>
      <c r="AJH242"/>
      <c r="AJI242"/>
      <c r="AJJ242"/>
      <c r="AJK242"/>
      <c r="AJL242"/>
      <c r="AJM242"/>
      <c r="AJN242"/>
      <c r="AJO242"/>
      <c r="AJP242"/>
      <c r="AJQ242"/>
      <c r="AJR242"/>
      <c r="AJS242"/>
      <c r="AJT242"/>
      <c r="AJU242"/>
      <c r="AJV242"/>
      <c r="AJW242"/>
      <c r="AJX242"/>
      <c r="AJY242"/>
      <c r="AJZ242"/>
      <c r="AKA242"/>
      <c r="AKB242"/>
      <c r="AKC242"/>
      <c r="AKD242"/>
      <c r="AKE242"/>
      <c r="AKF242"/>
      <c r="AKG242"/>
      <c r="AKH242"/>
      <c r="AKI242"/>
      <c r="AKJ242"/>
      <c r="AKK242"/>
      <c r="AKL242"/>
      <c r="AKM242"/>
      <c r="AKN242"/>
      <c r="AKO242"/>
      <c r="AKP242"/>
      <c r="AKQ242"/>
      <c r="AKR242"/>
      <c r="AKS242"/>
      <c r="AKT242"/>
      <c r="AKU242"/>
      <c r="AKV242"/>
      <c r="AKW242"/>
      <c r="AKX242"/>
      <c r="AKY242"/>
      <c r="AKZ242"/>
      <c r="ALA242"/>
      <c r="ALB242"/>
      <c r="ALC242"/>
      <c r="ALD242"/>
      <c r="ALE242"/>
    </row>
    <row r="243" spans="2:993" ht="14.15" customHeight="1" x14ac:dyDescent="0.25">
      <c r="B243" s="114" t="str">
        <f>IFERROR(VLOOKUP(13,'Ficha 2. DATOS ACTUACIONES RHB'!$C$64:$AM$143,2,0),"")</f>
        <v/>
      </c>
      <c r="C243" s="779" t="str">
        <f>IFERROR(VLOOKUP(B243,'Ficha 2. DATOS ACTUACIONES RHB'!$D$64:$AR$143,2,0),"")</f>
        <v/>
      </c>
      <c r="D243" s="780"/>
      <c r="E243" s="780"/>
      <c r="F243" s="780"/>
      <c r="G243" s="780"/>
      <c r="H243" s="780"/>
      <c r="I243" s="780"/>
      <c r="J243" s="781"/>
      <c r="K243" s="769" t="str">
        <f>IFERROR(VLOOKUP(B243,'Ficha 2. DATOS ACTUACIONES RHB'!$D$64:$AR$143,15,0),"")</f>
        <v/>
      </c>
      <c r="L243" s="769"/>
      <c r="M243" s="493" t="str">
        <f>IFERROR(VLOOKUP(B243,'Ficha 2. DATOS ACTUACIONES RHB'!$D$64:$AR$143,24,0),"")</f>
        <v/>
      </c>
      <c r="N243" s="494"/>
      <c r="O243" s="494"/>
      <c r="P243" s="494"/>
      <c r="Q243" s="495"/>
      <c r="R243" s="493" t="str">
        <f t="shared" si="70"/>
        <v/>
      </c>
      <c r="S243" s="494"/>
      <c r="T243" s="494"/>
      <c r="U243" s="494"/>
      <c r="V243" s="495"/>
      <c r="W243" s="967" t="str">
        <f t="shared" si="71"/>
        <v/>
      </c>
      <c r="X243" s="968"/>
      <c r="Y243" s="968"/>
      <c r="Z243" s="968"/>
      <c r="AA243" s="969"/>
      <c r="AB243" s="493" t="str">
        <f t="shared" si="68"/>
        <v/>
      </c>
      <c r="AC243" s="494"/>
      <c r="AD243" s="494"/>
      <c r="AE243" s="494"/>
      <c r="AF243" s="495"/>
      <c r="AG243" s="973" t="str">
        <f t="shared" si="72"/>
        <v/>
      </c>
      <c r="AH243" s="950"/>
      <c r="AI243" s="950"/>
      <c r="AJ243" s="950"/>
      <c r="AK243" s="951"/>
      <c r="AL243" s="150" t="str">
        <f>IFERROR(VLOOKUP(B243,'Ficha 2. DATOS ACTUACIONES RHB'!$D$64:$AR$143,27,0),"")</f>
        <v/>
      </c>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c r="AEW243"/>
      <c r="AEX243"/>
      <c r="AEY243"/>
      <c r="AEZ243"/>
      <c r="AFA243"/>
      <c r="AFB243"/>
      <c r="AFC243"/>
      <c r="AFD243"/>
      <c r="AFE243"/>
      <c r="AFF243"/>
      <c r="AFG243"/>
      <c r="AFH243"/>
      <c r="AFI243"/>
      <c r="AFJ243"/>
      <c r="AFK243"/>
      <c r="AFL243"/>
      <c r="AFM243"/>
      <c r="AFN243"/>
      <c r="AFO243"/>
      <c r="AFP243"/>
      <c r="AFQ243"/>
      <c r="AFR243"/>
      <c r="AFS243"/>
      <c r="AFT243"/>
      <c r="AFU243"/>
      <c r="AFV243"/>
      <c r="AFW243"/>
      <c r="AFX243"/>
      <c r="AFY243"/>
      <c r="AFZ243"/>
      <c r="AGA243"/>
      <c r="AGB243"/>
      <c r="AGC243"/>
      <c r="AGD243"/>
      <c r="AGE243"/>
      <c r="AGF243"/>
      <c r="AGG243"/>
      <c r="AGH243"/>
      <c r="AGI243"/>
      <c r="AGJ243"/>
      <c r="AGK243"/>
      <c r="AGL243"/>
      <c r="AGM243"/>
      <c r="AGN243"/>
      <c r="AGO243"/>
      <c r="AGP243"/>
      <c r="AGQ243"/>
      <c r="AGR243"/>
      <c r="AGS243"/>
      <c r="AGT243"/>
      <c r="AGU243"/>
      <c r="AGV243"/>
      <c r="AGW243"/>
      <c r="AGX243"/>
      <c r="AGY243"/>
      <c r="AGZ243"/>
      <c r="AHA243"/>
      <c r="AHB243"/>
      <c r="AHC243"/>
      <c r="AHD243"/>
      <c r="AHE243"/>
      <c r="AHF243"/>
      <c r="AHG243"/>
      <c r="AHH243"/>
      <c r="AHI243"/>
      <c r="AHJ243"/>
      <c r="AHK243"/>
      <c r="AHL243"/>
      <c r="AHM243"/>
      <c r="AHN243"/>
      <c r="AHO243"/>
      <c r="AHP243"/>
      <c r="AHQ243"/>
      <c r="AHR243"/>
      <c r="AHS243"/>
      <c r="AHT243"/>
      <c r="AHU243"/>
      <c r="AHV243"/>
      <c r="AHW243"/>
      <c r="AHX243"/>
      <c r="AHY243"/>
      <c r="AHZ243"/>
      <c r="AIA243"/>
      <c r="AIB243"/>
      <c r="AIC243"/>
      <c r="AID243"/>
      <c r="AIE243"/>
      <c r="AIF243"/>
      <c r="AIG243"/>
      <c r="AIH243"/>
      <c r="AII243"/>
      <c r="AIJ243"/>
      <c r="AIK243"/>
      <c r="AIL243"/>
      <c r="AIM243"/>
      <c r="AIN243"/>
      <c r="AIO243"/>
      <c r="AIP243"/>
      <c r="AIQ243"/>
      <c r="AIR243"/>
      <c r="AIS243"/>
      <c r="AIT243"/>
      <c r="AIU243"/>
      <c r="AIV243"/>
      <c r="AIW243"/>
      <c r="AIX243"/>
      <c r="AIY243"/>
      <c r="AIZ243"/>
      <c r="AJA243"/>
      <c r="AJB243"/>
      <c r="AJC243"/>
      <c r="AJD243"/>
      <c r="AJE243"/>
      <c r="AJF243"/>
      <c r="AJG243"/>
      <c r="AJH243"/>
      <c r="AJI243"/>
      <c r="AJJ243"/>
      <c r="AJK243"/>
      <c r="AJL243"/>
      <c r="AJM243"/>
      <c r="AJN243"/>
      <c r="AJO243"/>
      <c r="AJP243"/>
      <c r="AJQ243"/>
      <c r="AJR243"/>
      <c r="AJS243"/>
      <c r="AJT243"/>
      <c r="AJU243"/>
      <c r="AJV243"/>
      <c r="AJW243"/>
      <c r="AJX243"/>
      <c r="AJY243"/>
      <c r="AJZ243"/>
      <c r="AKA243"/>
      <c r="AKB243"/>
      <c r="AKC243"/>
      <c r="AKD243"/>
      <c r="AKE243"/>
      <c r="AKF243"/>
      <c r="AKG243"/>
      <c r="AKH243"/>
      <c r="AKI243"/>
      <c r="AKJ243"/>
      <c r="AKK243"/>
      <c r="AKL243"/>
      <c r="AKM243"/>
      <c r="AKN243"/>
      <c r="AKO243"/>
      <c r="AKP243"/>
      <c r="AKQ243"/>
      <c r="AKR243"/>
      <c r="AKS243"/>
      <c r="AKT243"/>
      <c r="AKU243"/>
      <c r="AKV243"/>
      <c r="AKW243"/>
      <c r="AKX243"/>
      <c r="AKY243"/>
      <c r="AKZ243"/>
      <c r="ALA243"/>
      <c r="ALB243"/>
      <c r="ALC243"/>
      <c r="ALD243"/>
      <c r="ALE243"/>
    </row>
    <row r="244" spans="2:993" ht="14.15" customHeight="1" x14ac:dyDescent="0.25">
      <c r="B244" s="114" t="str">
        <f>IFERROR(VLOOKUP(14,'Ficha 2. DATOS ACTUACIONES RHB'!$C$64:$AM$143,2,0),"")</f>
        <v/>
      </c>
      <c r="C244" s="779" t="str">
        <f>IFERROR(VLOOKUP(B244,'Ficha 2. DATOS ACTUACIONES RHB'!$D$64:$AR$143,2,0),"")</f>
        <v/>
      </c>
      <c r="D244" s="780"/>
      <c r="E244" s="780"/>
      <c r="F244" s="780"/>
      <c r="G244" s="780"/>
      <c r="H244" s="780"/>
      <c r="I244" s="780"/>
      <c r="J244" s="781"/>
      <c r="K244" s="769" t="str">
        <f>IFERROR(VLOOKUP(B244,'Ficha 2. DATOS ACTUACIONES RHB'!$D$64:$AR$143,15,0),"")</f>
        <v/>
      </c>
      <c r="L244" s="769"/>
      <c r="M244" s="493" t="str">
        <f>IFERROR(VLOOKUP(B244,'Ficha 2. DATOS ACTUACIONES RHB'!$D$64:$AR$143,24,0),"")</f>
        <v/>
      </c>
      <c r="N244" s="494"/>
      <c r="O244" s="494"/>
      <c r="P244" s="494"/>
      <c r="Q244" s="495"/>
      <c r="R244" s="493" t="str">
        <f t="shared" si="70"/>
        <v/>
      </c>
      <c r="S244" s="494"/>
      <c r="T244" s="494"/>
      <c r="U244" s="494"/>
      <c r="V244" s="495"/>
      <c r="W244" s="967" t="str">
        <f t="shared" si="71"/>
        <v/>
      </c>
      <c r="X244" s="968"/>
      <c r="Y244" s="968"/>
      <c r="Z244" s="968"/>
      <c r="AA244" s="969"/>
      <c r="AB244" s="493" t="str">
        <f t="shared" si="68"/>
        <v/>
      </c>
      <c r="AC244" s="494"/>
      <c r="AD244" s="494"/>
      <c r="AE244" s="494"/>
      <c r="AF244" s="495"/>
      <c r="AG244" s="973" t="str">
        <f t="shared" si="72"/>
        <v/>
      </c>
      <c r="AH244" s="950"/>
      <c r="AI244" s="950"/>
      <c r="AJ244" s="950"/>
      <c r="AK244" s="951"/>
      <c r="AL244" s="150" t="str">
        <f>IFERROR(VLOOKUP(B244,'Ficha 2. DATOS ACTUACIONES RHB'!$D$64:$AR$143,27,0),"")</f>
        <v/>
      </c>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c r="AAW244"/>
      <c r="AAX244"/>
      <c r="AAY244"/>
      <c r="AAZ244"/>
      <c r="ABA244"/>
      <c r="ABB244"/>
      <c r="ABC244"/>
      <c r="ABD244"/>
      <c r="ABE244"/>
      <c r="ABF244"/>
      <c r="ABG244"/>
      <c r="ABH244"/>
      <c r="ABI244"/>
      <c r="ABJ244"/>
      <c r="ABK244"/>
      <c r="ABL244"/>
      <c r="ABM244"/>
      <c r="ABN244"/>
      <c r="ABO244"/>
      <c r="ABP244"/>
      <c r="ABQ244"/>
      <c r="ABR244"/>
      <c r="ABS244"/>
      <c r="ABT244"/>
      <c r="ABU244"/>
      <c r="ABV244"/>
      <c r="ABW244"/>
      <c r="ABX244"/>
      <c r="ABY244"/>
      <c r="ABZ244"/>
      <c r="ACA244"/>
      <c r="ACB244"/>
      <c r="ACC244"/>
      <c r="ACD244"/>
      <c r="ACE244"/>
      <c r="ACF244"/>
      <c r="ACG244"/>
      <c r="ACH244"/>
      <c r="ACI244"/>
      <c r="ACJ244"/>
      <c r="ACK244"/>
      <c r="ACL244"/>
      <c r="ACM244"/>
      <c r="ACN244"/>
      <c r="ACO244"/>
      <c r="ACP244"/>
      <c r="ACQ244"/>
      <c r="ACR244"/>
      <c r="ACS244"/>
      <c r="ACT244"/>
      <c r="ACU244"/>
      <c r="ACV244"/>
      <c r="ACW244"/>
      <c r="ACX244"/>
      <c r="ACY244"/>
      <c r="ACZ244"/>
      <c r="ADA244"/>
      <c r="ADB244"/>
      <c r="ADC244"/>
      <c r="ADD244"/>
      <c r="ADE244"/>
      <c r="ADF244"/>
      <c r="ADG244"/>
      <c r="ADH244"/>
      <c r="ADI244"/>
      <c r="ADJ244"/>
      <c r="ADK244"/>
      <c r="ADL244"/>
      <c r="ADM244"/>
      <c r="ADN244"/>
      <c r="ADO244"/>
      <c r="ADP244"/>
      <c r="ADQ244"/>
      <c r="ADR244"/>
      <c r="ADS244"/>
      <c r="ADT244"/>
      <c r="ADU244"/>
      <c r="ADV244"/>
      <c r="ADW244"/>
      <c r="ADX244"/>
      <c r="ADY244"/>
      <c r="ADZ244"/>
      <c r="AEA244"/>
      <c r="AEB244"/>
      <c r="AEC244"/>
      <c r="AED244"/>
      <c r="AEE244"/>
      <c r="AEF244"/>
      <c r="AEG244"/>
      <c r="AEH244"/>
      <c r="AEI244"/>
      <c r="AEJ244"/>
      <c r="AEK244"/>
      <c r="AEL244"/>
      <c r="AEM244"/>
      <c r="AEN244"/>
      <c r="AEO244"/>
      <c r="AEP244"/>
      <c r="AEQ244"/>
      <c r="AER244"/>
      <c r="AES244"/>
      <c r="AET244"/>
      <c r="AEU244"/>
      <c r="AEV244"/>
      <c r="AEW244"/>
      <c r="AEX244"/>
      <c r="AEY244"/>
      <c r="AEZ244"/>
      <c r="AFA244"/>
      <c r="AFB244"/>
      <c r="AFC244"/>
      <c r="AFD244"/>
      <c r="AFE244"/>
      <c r="AFF244"/>
      <c r="AFG244"/>
      <c r="AFH244"/>
      <c r="AFI244"/>
      <c r="AFJ244"/>
      <c r="AFK244"/>
      <c r="AFL244"/>
      <c r="AFM244"/>
      <c r="AFN244"/>
      <c r="AFO244"/>
      <c r="AFP244"/>
      <c r="AFQ244"/>
      <c r="AFR244"/>
      <c r="AFS244"/>
      <c r="AFT244"/>
      <c r="AFU244"/>
      <c r="AFV244"/>
      <c r="AFW244"/>
      <c r="AFX244"/>
      <c r="AFY244"/>
      <c r="AFZ244"/>
      <c r="AGA244"/>
      <c r="AGB244"/>
      <c r="AGC244"/>
      <c r="AGD244"/>
      <c r="AGE244"/>
      <c r="AGF244"/>
      <c r="AGG244"/>
      <c r="AGH244"/>
      <c r="AGI244"/>
      <c r="AGJ244"/>
      <c r="AGK244"/>
      <c r="AGL244"/>
      <c r="AGM244"/>
      <c r="AGN244"/>
      <c r="AGO244"/>
      <c r="AGP244"/>
      <c r="AGQ244"/>
      <c r="AGR244"/>
      <c r="AGS244"/>
      <c r="AGT244"/>
      <c r="AGU244"/>
      <c r="AGV244"/>
      <c r="AGW244"/>
      <c r="AGX244"/>
      <c r="AGY244"/>
      <c r="AGZ244"/>
      <c r="AHA244"/>
      <c r="AHB244"/>
      <c r="AHC244"/>
      <c r="AHD244"/>
      <c r="AHE244"/>
      <c r="AHF244"/>
      <c r="AHG244"/>
      <c r="AHH244"/>
      <c r="AHI244"/>
      <c r="AHJ244"/>
      <c r="AHK244"/>
      <c r="AHL244"/>
      <c r="AHM244"/>
      <c r="AHN244"/>
      <c r="AHO244"/>
      <c r="AHP244"/>
      <c r="AHQ244"/>
      <c r="AHR244"/>
      <c r="AHS244"/>
      <c r="AHT244"/>
      <c r="AHU244"/>
      <c r="AHV244"/>
      <c r="AHW244"/>
      <c r="AHX244"/>
      <c r="AHY244"/>
      <c r="AHZ244"/>
      <c r="AIA244"/>
      <c r="AIB244"/>
      <c r="AIC244"/>
      <c r="AID244"/>
      <c r="AIE244"/>
      <c r="AIF244"/>
      <c r="AIG244"/>
      <c r="AIH244"/>
      <c r="AII244"/>
      <c r="AIJ244"/>
      <c r="AIK244"/>
      <c r="AIL244"/>
      <c r="AIM244"/>
      <c r="AIN244"/>
      <c r="AIO244"/>
      <c r="AIP244"/>
      <c r="AIQ244"/>
      <c r="AIR244"/>
      <c r="AIS244"/>
      <c r="AIT244"/>
      <c r="AIU244"/>
      <c r="AIV244"/>
      <c r="AIW244"/>
      <c r="AIX244"/>
      <c r="AIY244"/>
      <c r="AIZ244"/>
      <c r="AJA244"/>
      <c r="AJB244"/>
      <c r="AJC244"/>
      <c r="AJD244"/>
      <c r="AJE244"/>
      <c r="AJF244"/>
      <c r="AJG244"/>
      <c r="AJH244"/>
      <c r="AJI244"/>
      <c r="AJJ244"/>
      <c r="AJK244"/>
      <c r="AJL244"/>
      <c r="AJM244"/>
      <c r="AJN244"/>
      <c r="AJO244"/>
      <c r="AJP244"/>
      <c r="AJQ244"/>
      <c r="AJR244"/>
      <c r="AJS244"/>
      <c r="AJT244"/>
      <c r="AJU244"/>
      <c r="AJV244"/>
      <c r="AJW244"/>
      <c r="AJX244"/>
      <c r="AJY244"/>
      <c r="AJZ244"/>
      <c r="AKA244"/>
      <c r="AKB244"/>
      <c r="AKC244"/>
      <c r="AKD244"/>
      <c r="AKE244"/>
      <c r="AKF244"/>
      <c r="AKG244"/>
      <c r="AKH244"/>
      <c r="AKI244"/>
      <c r="AKJ244"/>
      <c r="AKK244"/>
      <c r="AKL244"/>
      <c r="AKM244"/>
      <c r="AKN244"/>
      <c r="AKO244"/>
      <c r="AKP244"/>
      <c r="AKQ244"/>
      <c r="AKR244"/>
      <c r="AKS244"/>
      <c r="AKT244"/>
      <c r="AKU244"/>
      <c r="AKV244"/>
      <c r="AKW244"/>
      <c r="AKX244"/>
      <c r="AKY244"/>
      <c r="AKZ244"/>
      <c r="ALA244"/>
      <c r="ALB244"/>
      <c r="ALC244"/>
      <c r="ALD244"/>
      <c r="ALE244"/>
    </row>
    <row r="245" spans="2:993" ht="14.15" customHeight="1" x14ac:dyDescent="0.25">
      <c r="B245" s="114" t="str">
        <f>IFERROR(VLOOKUP(15,'Ficha 2. DATOS ACTUACIONES RHB'!$C$64:$AM$143,2,0),"")</f>
        <v/>
      </c>
      <c r="C245" s="779" t="str">
        <f>IFERROR(VLOOKUP(B245,'Ficha 2. DATOS ACTUACIONES RHB'!$D$64:$AR$143,2,0),"")</f>
        <v/>
      </c>
      <c r="D245" s="780"/>
      <c r="E245" s="780"/>
      <c r="F245" s="780"/>
      <c r="G245" s="780"/>
      <c r="H245" s="780"/>
      <c r="I245" s="780"/>
      <c r="J245" s="781"/>
      <c r="K245" s="769" t="str">
        <f>IFERROR(VLOOKUP(B245,'Ficha 2. DATOS ACTUACIONES RHB'!$D$64:$AR$143,15,0),"")</f>
        <v/>
      </c>
      <c r="L245" s="769"/>
      <c r="M245" s="493" t="str">
        <f>IFERROR(VLOOKUP(B245,'Ficha 2. DATOS ACTUACIONES RHB'!$D$64:$AR$143,24,0),"")</f>
        <v/>
      </c>
      <c r="N245" s="494"/>
      <c r="O245" s="494"/>
      <c r="P245" s="494"/>
      <c r="Q245" s="495"/>
      <c r="R245" s="493" t="str">
        <f t="shared" si="70"/>
        <v/>
      </c>
      <c r="S245" s="494"/>
      <c r="T245" s="494"/>
      <c r="U245" s="494"/>
      <c r="V245" s="495"/>
      <c r="W245" s="967" t="str">
        <f t="shared" si="71"/>
        <v/>
      </c>
      <c r="X245" s="968"/>
      <c r="Y245" s="968"/>
      <c r="Z245" s="968"/>
      <c r="AA245" s="969"/>
      <c r="AB245" s="493" t="str">
        <f t="shared" si="68"/>
        <v/>
      </c>
      <c r="AC245" s="494"/>
      <c r="AD245" s="494"/>
      <c r="AE245" s="494"/>
      <c r="AF245" s="495"/>
      <c r="AG245" s="973" t="str">
        <f t="shared" si="72"/>
        <v/>
      </c>
      <c r="AH245" s="950"/>
      <c r="AI245" s="950"/>
      <c r="AJ245" s="950"/>
      <c r="AK245" s="951"/>
      <c r="AL245" s="150" t="str">
        <f>IFERROR(VLOOKUP(B245,'Ficha 2. DATOS ACTUACIONES RHB'!$D$64:$AR$143,27,0),"")</f>
        <v/>
      </c>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c r="AAW245"/>
      <c r="AAX245"/>
      <c r="AAY245"/>
      <c r="AAZ245"/>
      <c r="ABA245"/>
      <c r="ABB245"/>
      <c r="ABC245"/>
      <c r="ABD245"/>
      <c r="ABE245"/>
      <c r="ABF245"/>
      <c r="ABG245"/>
      <c r="ABH245"/>
      <c r="ABI245"/>
      <c r="ABJ245"/>
      <c r="ABK245"/>
      <c r="ABL245"/>
      <c r="ABM245"/>
      <c r="ABN245"/>
      <c r="ABO245"/>
      <c r="ABP245"/>
      <c r="ABQ245"/>
      <c r="ABR245"/>
      <c r="ABS245"/>
      <c r="ABT245"/>
      <c r="ABU245"/>
      <c r="ABV245"/>
      <c r="ABW245"/>
      <c r="ABX245"/>
      <c r="ABY245"/>
      <c r="ABZ245"/>
      <c r="ACA245"/>
      <c r="ACB245"/>
      <c r="ACC245"/>
      <c r="ACD245"/>
      <c r="ACE245"/>
      <c r="ACF245"/>
      <c r="ACG245"/>
      <c r="ACH245"/>
      <c r="ACI245"/>
      <c r="ACJ245"/>
      <c r="ACK245"/>
      <c r="ACL245"/>
      <c r="ACM245"/>
      <c r="ACN245"/>
      <c r="ACO245"/>
      <c r="ACP245"/>
      <c r="ACQ245"/>
      <c r="ACR245"/>
      <c r="ACS245"/>
      <c r="ACT245"/>
      <c r="ACU245"/>
      <c r="ACV245"/>
      <c r="ACW245"/>
      <c r="ACX245"/>
      <c r="ACY245"/>
      <c r="ACZ245"/>
      <c r="ADA245"/>
      <c r="ADB245"/>
      <c r="ADC245"/>
      <c r="ADD245"/>
      <c r="ADE245"/>
      <c r="ADF245"/>
      <c r="ADG245"/>
      <c r="ADH245"/>
      <c r="ADI245"/>
      <c r="ADJ245"/>
      <c r="ADK245"/>
      <c r="ADL245"/>
      <c r="ADM245"/>
      <c r="ADN245"/>
      <c r="ADO245"/>
      <c r="ADP245"/>
      <c r="ADQ245"/>
      <c r="ADR245"/>
      <c r="ADS245"/>
      <c r="ADT245"/>
      <c r="ADU245"/>
      <c r="ADV245"/>
      <c r="ADW245"/>
      <c r="ADX245"/>
      <c r="ADY245"/>
      <c r="ADZ245"/>
      <c r="AEA245"/>
      <c r="AEB245"/>
      <c r="AEC245"/>
      <c r="AED245"/>
      <c r="AEE245"/>
      <c r="AEF245"/>
      <c r="AEG245"/>
      <c r="AEH245"/>
      <c r="AEI245"/>
      <c r="AEJ245"/>
      <c r="AEK245"/>
      <c r="AEL245"/>
      <c r="AEM245"/>
      <c r="AEN245"/>
      <c r="AEO245"/>
      <c r="AEP245"/>
      <c r="AEQ245"/>
      <c r="AER245"/>
      <c r="AES245"/>
      <c r="AET245"/>
      <c r="AEU245"/>
      <c r="AEV245"/>
      <c r="AEW245"/>
      <c r="AEX245"/>
      <c r="AEY245"/>
      <c r="AEZ245"/>
      <c r="AFA245"/>
      <c r="AFB245"/>
      <c r="AFC245"/>
      <c r="AFD245"/>
      <c r="AFE245"/>
      <c r="AFF245"/>
      <c r="AFG245"/>
      <c r="AFH245"/>
      <c r="AFI245"/>
      <c r="AFJ245"/>
      <c r="AFK245"/>
      <c r="AFL245"/>
      <c r="AFM245"/>
      <c r="AFN245"/>
      <c r="AFO245"/>
      <c r="AFP245"/>
      <c r="AFQ245"/>
      <c r="AFR245"/>
      <c r="AFS245"/>
      <c r="AFT245"/>
      <c r="AFU245"/>
      <c r="AFV245"/>
      <c r="AFW245"/>
      <c r="AFX245"/>
      <c r="AFY245"/>
      <c r="AFZ245"/>
      <c r="AGA245"/>
      <c r="AGB245"/>
      <c r="AGC245"/>
      <c r="AGD245"/>
      <c r="AGE245"/>
      <c r="AGF245"/>
      <c r="AGG245"/>
      <c r="AGH245"/>
      <c r="AGI245"/>
      <c r="AGJ245"/>
      <c r="AGK245"/>
      <c r="AGL245"/>
      <c r="AGM245"/>
      <c r="AGN245"/>
      <c r="AGO245"/>
      <c r="AGP245"/>
      <c r="AGQ245"/>
      <c r="AGR245"/>
      <c r="AGS245"/>
      <c r="AGT245"/>
      <c r="AGU245"/>
      <c r="AGV245"/>
      <c r="AGW245"/>
      <c r="AGX245"/>
      <c r="AGY245"/>
      <c r="AGZ245"/>
      <c r="AHA245"/>
      <c r="AHB245"/>
      <c r="AHC245"/>
      <c r="AHD245"/>
      <c r="AHE245"/>
      <c r="AHF245"/>
      <c r="AHG245"/>
      <c r="AHH245"/>
      <c r="AHI245"/>
      <c r="AHJ245"/>
      <c r="AHK245"/>
      <c r="AHL245"/>
      <c r="AHM245"/>
      <c r="AHN245"/>
      <c r="AHO245"/>
      <c r="AHP245"/>
      <c r="AHQ245"/>
      <c r="AHR245"/>
      <c r="AHS245"/>
      <c r="AHT245"/>
      <c r="AHU245"/>
      <c r="AHV245"/>
      <c r="AHW245"/>
      <c r="AHX245"/>
      <c r="AHY245"/>
      <c r="AHZ245"/>
      <c r="AIA245"/>
      <c r="AIB245"/>
      <c r="AIC245"/>
      <c r="AID245"/>
      <c r="AIE245"/>
      <c r="AIF245"/>
      <c r="AIG245"/>
      <c r="AIH245"/>
      <c r="AII245"/>
      <c r="AIJ245"/>
      <c r="AIK245"/>
      <c r="AIL245"/>
      <c r="AIM245"/>
      <c r="AIN245"/>
      <c r="AIO245"/>
      <c r="AIP245"/>
      <c r="AIQ245"/>
      <c r="AIR245"/>
      <c r="AIS245"/>
      <c r="AIT245"/>
      <c r="AIU245"/>
      <c r="AIV245"/>
      <c r="AIW245"/>
      <c r="AIX245"/>
      <c r="AIY245"/>
      <c r="AIZ245"/>
      <c r="AJA245"/>
      <c r="AJB245"/>
      <c r="AJC245"/>
      <c r="AJD245"/>
      <c r="AJE245"/>
      <c r="AJF245"/>
      <c r="AJG245"/>
      <c r="AJH245"/>
      <c r="AJI245"/>
      <c r="AJJ245"/>
      <c r="AJK245"/>
      <c r="AJL245"/>
      <c r="AJM245"/>
      <c r="AJN245"/>
      <c r="AJO245"/>
      <c r="AJP245"/>
      <c r="AJQ245"/>
      <c r="AJR245"/>
      <c r="AJS245"/>
      <c r="AJT245"/>
      <c r="AJU245"/>
      <c r="AJV245"/>
      <c r="AJW245"/>
      <c r="AJX245"/>
      <c r="AJY245"/>
      <c r="AJZ245"/>
      <c r="AKA245"/>
      <c r="AKB245"/>
      <c r="AKC245"/>
      <c r="AKD245"/>
      <c r="AKE245"/>
      <c r="AKF245"/>
      <c r="AKG245"/>
      <c r="AKH245"/>
      <c r="AKI245"/>
      <c r="AKJ245"/>
      <c r="AKK245"/>
      <c r="AKL245"/>
      <c r="AKM245"/>
      <c r="AKN245"/>
      <c r="AKO245"/>
      <c r="AKP245"/>
      <c r="AKQ245"/>
      <c r="AKR245"/>
      <c r="AKS245"/>
      <c r="AKT245"/>
      <c r="AKU245"/>
      <c r="AKV245"/>
      <c r="AKW245"/>
      <c r="AKX245"/>
      <c r="AKY245"/>
      <c r="AKZ245"/>
      <c r="ALA245"/>
      <c r="ALB245"/>
      <c r="ALC245"/>
      <c r="ALD245"/>
      <c r="ALE245"/>
    </row>
    <row r="246" spans="2:993" ht="14.15" customHeight="1" x14ac:dyDescent="0.25">
      <c r="B246" s="114" t="str">
        <f>IFERROR(VLOOKUP(16,'Ficha 2. DATOS ACTUACIONES RHB'!$C$64:$AM$143,2,0),"")</f>
        <v/>
      </c>
      <c r="C246" s="779" t="str">
        <f>IFERROR(VLOOKUP(B246,'Ficha 2. DATOS ACTUACIONES RHB'!$D$64:$AR$143,2,0),"")</f>
        <v/>
      </c>
      <c r="D246" s="780"/>
      <c r="E246" s="780"/>
      <c r="F246" s="780"/>
      <c r="G246" s="780"/>
      <c r="H246" s="780"/>
      <c r="I246" s="780"/>
      <c r="J246" s="781"/>
      <c r="K246" s="769" t="str">
        <f>IFERROR(VLOOKUP(B246,'Ficha 2. DATOS ACTUACIONES RHB'!$D$64:$AR$143,15,0),"")</f>
        <v/>
      </c>
      <c r="L246" s="769"/>
      <c r="M246" s="493" t="str">
        <f>IFERROR(VLOOKUP(B246,'Ficha 2. DATOS ACTUACIONES RHB'!$D$64:$AR$143,24,0),"")</f>
        <v/>
      </c>
      <c r="N246" s="494"/>
      <c r="O246" s="494"/>
      <c r="P246" s="494"/>
      <c r="Q246" s="495"/>
      <c r="R246" s="493" t="str">
        <f t="shared" si="70"/>
        <v/>
      </c>
      <c r="S246" s="494"/>
      <c r="T246" s="494"/>
      <c r="U246" s="494"/>
      <c r="V246" s="495"/>
      <c r="W246" s="967" t="str">
        <f t="shared" si="71"/>
        <v/>
      </c>
      <c r="X246" s="968"/>
      <c r="Y246" s="968"/>
      <c r="Z246" s="968"/>
      <c r="AA246" s="969"/>
      <c r="AB246" s="493" t="str">
        <f t="shared" si="68"/>
        <v/>
      </c>
      <c r="AC246" s="494"/>
      <c r="AD246" s="494"/>
      <c r="AE246" s="494"/>
      <c r="AF246" s="495"/>
      <c r="AG246" s="973" t="str">
        <f t="shared" si="72"/>
        <v/>
      </c>
      <c r="AH246" s="950"/>
      <c r="AI246" s="950"/>
      <c r="AJ246" s="950"/>
      <c r="AK246" s="951"/>
      <c r="AL246" s="150" t="str">
        <f>IFERROR(VLOOKUP(B246,'Ficha 2. DATOS ACTUACIONES RHB'!$D$64:$AR$143,27,0),"")</f>
        <v/>
      </c>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c r="AAW246"/>
      <c r="AAX246"/>
      <c r="AAY246"/>
      <c r="AAZ246"/>
      <c r="ABA246"/>
      <c r="ABB246"/>
      <c r="ABC246"/>
      <c r="ABD246"/>
      <c r="ABE246"/>
      <c r="ABF246"/>
      <c r="ABG246"/>
      <c r="ABH246"/>
      <c r="ABI246"/>
      <c r="ABJ246"/>
      <c r="ABK246"/>
      <c r="ABL246"/>
      <c r="ABM246"/>
      <c r="ABN246"/>
      <c r="ABO246"/>
      <c r="ABP246"/>
      <c r="ABQ246"/>
      <c r="ABR246"/>
      <c r="ABS246"/>
      <c r="ABT246"/>
      <c r="ABU246"/>
      <c r="ABV246"/>
      <c r="ABW246"/>
      <c r="ABX246"/>
      <c r="ABY246"/>
      <c r="ABZ246"/>
      <c r="ACA246"/>
      <c r="ACB246"/>
      <c r="ACC246"/>
      <c r="ACD246"/>
      <c r="ACE246"/>
      <c r="ACF246"/>
      <c r="ACG246"/>
      <c r="ACH246"/>
      <c r="ACI246"/>
      <c r="ACJ246"/>
      <c r="ACK246"/>
      <c r="ACL246"/>
      <c r="ACM246"/>
      <c r="ACN246"/>
      <c r="ACO246"/>
      <c r="ACP246"/>
      <c r="ACQ246"/>
      <c r="ACR246"/>
      <c r="ACS246"/>
      <c r="ACT246"/>
      <c r="ACU246"/>
      <c r="ACV246"/>
      <c r="ACW246"/>
      <c r="ACX246"/>
      <c r="ACY246"/>
      <c r="ACZ246"/>
      <c r="ADA246"/>
      <c r="ADB246"/>
      <c r="ADC246"/>
      <c r="ADD246"/>
      <c r="ADE246"/>
      <c r="ADF246"/>
      <c r="ADG246"/>
      <c r="ADH246"/>
      <c r="ADI246"/>
      <c r="ADJ246"/>
      <c r="ADK246"/>
      <c r="ADL246"/>
      <c r="ADM246"/>
      <c r="ADN246"/>
      <c r="ADO246"/>
      <c r="ADP246"/>
      <c r="ADQ246"/>
      <c r="ADR246"/>
      <c r="ADS246"/>
      <c r="ADT246"/>
      <c r="ADU246"/>
      <c r="ADV246"/>
      <c r="ADW246"/>
      <c r="ADX246"/>
      <c r="ADY246"/>
      <c r="ADZ246"/>
      <c r="AEA246"/>
      <c r="AEB246"/>
      <c r="AEC246"/>
      <c r="AED246"/>
      <c r="AEE246"/>
      <c r="AEF246"/>
      <c r="AEG246"/>
      <c r="AEH246"/>
      <c r="AEI246"/>
      <c r="AEJ246"/>
      <c r="AEK246"/>
      <c r="AEL246"/>
      <c r="AEM246"/>
      <c r="AEN246"/>
      <c r="AEO246"/>
      <c r="AEP246"/>
      <c r="AEQ246"/>
      <c r="AER246"/>
      <c r="AES246"/>
      <c r="AET246"/>
      <c r="AEU246"/>
      <c r="AEV246"/>
      <c r="AEW246"/>
      <c r="AEX246"/>
      <c r="AEY246"/>
      <c r="AEZ246"/>
      <c r="AFA246"/>
      <c r="AFB246"/>
      <c r="AFC246"/>
      <c r="AFD246"/>
      <c r="AFE246"/>
      <c r="AFF246"/>
      <c r="AFG246"/>
      <c r="AFH246"/>
      <c r="AFI246"/>
      <c r="AFJ246"/>
      <c r="AFK246"/>
      <c r="AFL246"/>
      <c r="AFM246"/>
      <c r="AFN246"/>
      <c r="AFO246"/>
      <c r="AFP246"/>
      <c r="AFQ246"/>
      <c r="AFR246"/>
      <c r="AFS246"/>
      <c r="AFT246"/>
      <c r="AFU246"/>
      <c r="AFV246"/>
      <c r="AFW246"/>
      <c r="AFX246"/>
      <c r="AFY246"/>
      <c r="AFZ246"/>
      <c r="AGA246"/>
      <c r="AGB246"/>
      <c r="AGC246"/>
      <c r="AGD246"/>
      <c r="AGE246"/>
      <c r="AGF246"/>
      <c r="AGG246"/>
      <c r="AGH246"/>
      <c r="AGI246"/>
      <c r="AGJ246"/>
      <c r="AGK246"/>
      <c r="AGL246"/>
      <c r="AGM246"/>
      <c r="AGN246"/>
      <c r="AGO246"/>
      <c r="AGP246"/>
      <c r="AGQ246"/>
      <c r="AGR246"/>
      <c r="AGS246"/>
      <c r="AGT246"/>
      <c r="AGU246"/>
      <c r="AGV246"/>
      <c r="AGW246"/>
      <c r="AGX246"/>
      <c r="AGY246"/>
      <c r="AGZ246"/>
      <c r="AHA246"/>
      <c r="AHB246"/>
      <c r="AHC246"/>
      <c r="AHD246"/>
      <c r="AHE246"/>
      <c r="AHF246"/>
      <c r="AHG246"/>
      <c r="AHH246"/>
      <c r="AHI246"/>
      <c r="AHJ246"/>
      <c r="AHK246"/>
      <c r="AHL246"/>
      <c r="AHM246"/>
      <c r="AHN246"/>
      <c r="AHO246"/>
      <c r="AHP246"/>
      <c r="AHQ246"/>
      <c r="AHR246"/>
      <c r="AHS246"/>
      <c r="AHT246"/>
      <c r="AHU246"/>
      <c r="AHV246"/>
      <c r="AHW246"/>
      <c r="AHX246"/>
      <c r="AHY246"/>
      <c r="AHZ246"/>
      <c r="AIA246"/>
      <c r="AIB246"/>
      <c r="AIC246"/>
      <c r="AID246"/>
      <c r="AIE246"/>
      <c r="AIF246"/>
      <c r="AIG246"/>
      <c r="AIH246"/>
      <c r="AII246"/>
      <c r="AIJ246"/>
      <c r="AIK246"/>
      <c r="AIL246"/>
      <c r="AIM246"/>
      <c r="AIN246"/>
      <c r="AIO246"/>
      <c r="AIP246"/>
      <c r="AIQ246"/>
      <c r="AIR246"/>
      <c r="AIS246"/>
      <c r="AIT246"/>
      <c r="AIU246"/>
      <c r="AIV246"/>
      <c r="AIW246"/>
      <c r="AIX246"/>
      <c r="AIY246"/>
      <c r="AIZ246"/>
      <c r="AJA246"/>
      <c r="AJB246"/>
      <c r="AJC246"/>
      <c r="AJD246"/>
      <c r="AJE246"/>
      <c r="AJF246"/>
      <c r="AJG246"/>
      <c r="AJH246"/>
      <c r="AJI246"/>
      <c r="AJJ246"/>
      <c r="AJK246"/>
      <c r="AJL246"/>
      <c r="AJM246"/>
      <c r="AJN246"/>
      <c r="AJO246"/>
      <c r="AJP246"/>
      <c r="AJQ246"/>
      <c r="AJR246"/>
      <c r="AJS246"/>
      <c r="AJT246"/>
      <c r="AJU246"/>
      <c r="AJV246"/>
      <c r="AJW246"/>
      <c r="AJX246"/>
      <c r="AJY246"/>
      <c r="AJZ246"/>
      <c r="AKA246"/>
      <c r="AKB246"/>
      <c r="AKC246"/>
      <c r="AKD246"/>
      <c r="AKE246"/>
      <c r="AKF246"/>
      <c r="AKG246"/>
      <c r="AKH246"/>
      <c r="AKI246"/>
      <c r="AKJ246"/>
      <c r="AKK246"/>
      <c r="AKL246"/>
      <c r="AKM246"/>
      <c r="AKN246"/>
      <c r="AKO246"/>
      <c r="AKP246"/>
      <c r="AKQ246"/>
      <c r="AKR246"/>
      <c r="AKS246"/>
      <c r="AKT246"/>
      <c r="AKU246"/>
      <c r="AKV246"/>
      <c r="AKW246"/>
      <c r="AKX246"/>
      <c r="AKY246"/>
      <c r="AKZ246"/>
      <c r="ALA246"/>
      <c r="ALB246"/>
      <c r="ALC246"/>
      <c r="ALD246"/>
      <c r="ALE246"/>
    </row>
    <row r="247" spans="2:993" ht="14.15" customHeight="1" x14ac:dyDescent="0.25">
      <c r="B247" s="114" t="str">
        <f>IFERROR(VLOOKUP(17,'Ficha 2. DATOS ACTUACIONES RHB'!$C$64:$AM$143,2,0),"")</f>
        <v/>
      </c>
      <c r="C247" s="779" t="str">
        <f>IFERROR(VLOOKUP(B247,'Ficha 2. DATOS ACTUACIONES RHB'!$D$64:$AR$143,2,0),"")</f>
        <v/>
      </c>
      <c r="D247" s="780"/>
      <c r="E247" s="780"/>
      <c r="F247" s="780"/>
      <c r="G247" s="780"/>
      <c r="H247" s="780"/>
      <c r="I247" s="780"/>
      <c r="J247" s="781"/>
      <c r="K247" s="769" t="str">
        <f>IFERROR(VLOOKUP(B247,'Ficha 2. DATOS ACTUACIONES RHB'!$D$64:$AR$143,15,0),"")</f>
        <v/>
      </c>
      <c r="L247" s="769"/>
      <c r="M247" s="493" t="str">
        <f>IFERROR(VLOOKUP(B247,'Ficha 2. DATOS ACTUACIONES RHB'!$D$64:$AR$143,24,0),"")</f>
        <v/>
      </c>
      <c r="N247" s="494"/>
      <c r="O247" s="494"/>
      <c r="P247" s="494"/>
      <c r="Q247" s="495"/>
      <c r="R247" s="493" t="str">
        <f t="shared" si="70"/>
        <v/>
      </c>
      <c r="S247" s="494"/>
      <c r="T247" s="494"/>
      <c r="U247" s="494"/>
      <c r="V247" s="495"/>
      <c r="W247" s="967" t="str">
        <f t="shared" si="71"/>
        <v/>
      </c>
      <c r="X247" s="968"/>
      <c r="Y247" s="968"/>
      <c r="Z247" s="968"/>
      <c r="AA247" s="969"/>
      <c r="AB247" s="493" t="str">
        <f t="shared" si="68"/>
        <v/>
      </c>
      <c r="AC247" s="494"/>
      <c r="AD247" s="494"/>
      <c r="AE247" s="494"/>
      <c r="AF247" s="495"/>
      <c r="AG247" s="973" t="str">
        <f t="shared" si="72"/>
        <v/>
      </c>
      <c r="AH247" s="950"/>
      <c r="AI247" s="950"/>
      <c r="AJ247" s="950"/>
      <c r="AK247" s="951"/>
      <c r="AL247" s="150" t="str">
        <f>IFERROR(VLOOKUP(B247,'Ficha 2. DATOS ACTUACIONES RHB'!$D$64:$AR$143,27,0),"")</f>
        <v/>
      </c>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c r="AAW247"/>
      <c r="AAX247"/>
      <c r="AAY247"/>
      <c r="AAZ247"/>
      <c r="ABA247"/>
      <c r="ABB247"/>
      <c r="ABC247"/>
      <c r="ABD247"/>
      <c r="ABE247"/>
      <c r="ABF247"/>
      <c r="ABG247"/>
      <c r="ABH247"/>
      <c r="ABI247"/>
      <c r="ABJ247"/>
      <c r="ABK247"/>
      <c r="ABL247"/>
      <c r="ABM247"/>
      <c r="ABN247"/>
      <c r="ABO247"/>
      <c r="ABP247"/>
      <c r="ABQ247"/>
      <c r="ABR247"/>
      <c r="ABS247"/>
      <c r="ABT247"/>
      <c r="ABU247"/>
      <c r="ABV247"/>
      <c r="ABW247"/>
      <c r="ABX247"/>
      <c r="ABY247"/>
      <c r="ABZ247"/>
      <c r="ACA247"/>
      <c r="ACB247"/>
      <c r="ACC247"/>
      <c r="ACD247"/>
      <c r="ACE247"/>
      <c r="ACF247"/>
      <c r="ACG247"/>
      <c r="ACH247"/>
      <c r="ACI247"/>
      <c r="ACJ247"/>
      <c r="ACK247"/>
      <c r="ACL247"/>
      <c r="ACM247"/>
      <c r="ACN247"/>
      <c r="ACO247"/>
      <c r="ACP247"/>
      <c r="ACQ247"/>
      <c r="ACR247"/>
      <c r="ACS247"/>
      <c r="ACT247"/>
      <c r="ACU247"/>
      <c r="ACV247"/>
      <c r="ACW247"/>
      <c r="ACX247"/>
      <c r="ACY247"/>
      <c r="ACZ247"/>
      <c r="ADA247"/>
      <c r="ADB247"/>
      <c r="ADC247"/>
      <c r="ADD247"/>
      <c r="ADE247"/>
      <c r="ADF247"/>
      <c r="ADG247"/>
      <c r="ADH247"/>
      <c r="ADI247"/>
      <c r="ADJ247"/>
      <c r="ADK247"/>
      <c r="ADL247"/>
      <c r="ADM247"/>
      <c r="ADN247"/>
      <c r="ADO247"/>
      <c r="ADP247"/>
      <c r="ADQ247"/>
      <c r="ADR247"/>
      <c r="ADS247"/>
      <c r="ADT247"/>
      <c r="ADU247"/>
      <c r="ADV247"/>
      <c r="ADW247"/>
      <c r="ADX247"/>
      <c r="ADY247"/>
      <c r="ADZ247"/>
      <c r="AEA247"/>
      <c r="AEB247"/>
      <c r="AEC247"/>
      <c r="AED247"/>
      <c r="AEE247"/>
      <c r="AEF247"/>
      <c r="AEG247"/>
      <c r="AEH247"/>
      <c r="AEI247"/>
      <c r="AEJ247"/>
      <c r="AEK247"/>
      <c r="AEL247"/>
      <c r="AEM247"/>
      <c r="AEN247"/>
      <c r="AEO247"/>
      <c r="AEP247"/>
      <c r="AEQ247"/>
      <c r="AER247"/>
      <c r="AES247"/>
      <c r="AET247"/>
      <c r="AEU247"/>
      <c r="AEV247"/>
      <c r="AEW247"/>
      <c r="AEX247"/>
      <c r="AEY247"/>
      <c r="AEZ247"/>
      <c r="AFA247"/>
      <c r="AFB247"/>
      <c r="AFC247"/>
      <c r="AFD247"/>
      <c r="AFE247"/>
      <c r="AFF247"/>
      <c r="AFG247"/>
      <c r="AFH247"/>
      <c r="AFI247"/>
      <c r="AFJ247"/>
      <c r="AFK247"/>
      <c r="AFL247"/>
      <c r="AFM247"/>
      <c r="AFN247"/>
      <c r="AFO247"/>
      <c r="AFP247"/>
      <c r="AFQ247"/>
      <c r="AFR247"/>
      <c r="AFS247"/>
      <c r="AFT247"/>
      <c r="AFU247"/>
      <c r="AFV247"/>
      <c r="AFW247"/>
      <c r="AFX247"/>
      <c r="AFY247"/>
      <c r="AFZ247"/>
      <c r="AGA247"/>
      <c r="AGB247"/>
      <c r="AGC247"/>
      <c r="AGD247"/>
      <c r="AGE247"/>
      <c r="AGF247"/>
      <c r="AGG247"/>
      <c r="AGH247"/>
      <c r="AGI247"/>
      <c r="AGJ247"/>
      <c r="AGK247"/>
      <c r="AGL247"/>
      <c r="AGM247"/>
      <c r="AGN247"/>
      <c r="AGO247"/>
      <c r="AGP247"/>
      <c r="AGQ247"/>
      <c r="AGR247"/>
      <c r="AGS247"/>
      <c r="AGT247"/>
      <c r="AGU247"/>
      <c r="AGV247"/>
      <c r="AGW247"/>
      <c r="AGX247"/>
      <c r="AGY247"/>
      <c r="AGZ247"/>
      <c r="AHA247"/>
      <c r="AHB247"/>
      <c r="AHC247"/>
      <c r="AHD247"/>
      <c r="AHE247"/>
      <c r="AHF247"/>
      <c r="AHG247"/>
      <c r="AHH247"/>
      <c r="AHI247"/>
      <c r="AHJ247"/>
      <c r="AHK247"/>
      <c r="AHL247"/>
      <c r="AHM247"/>
      <c r="AHN247"/>
      <c r="AHO247"/>
      <c r="AHP247"/>
      <c r="AHQ247"/>
      <c r="AHR247"/>
      <c r="AHS247"/>
      <c r="AHT247"/>
      <c r="AHU247"/>
      <c r="AHV247"/>
      <c r="AHW247"/>
      <c r="AHX247"/>
      <c r="AHY247"/>
      <c r="AHZ247"/>
      <c r="AIA247"/>
      <c r="AIB247"/>
      <c r="AIC247"/>
      <c r="AID247"/>
      <c r="AIE247"/>
      <c r="AIF247"/>
      <c r="AIG247"/>
      <c r="AIH247"/>
      <c r="AII247"/>
      <c r="AIJ247"/>
      <c r="AIK247"/>
      <c r="AIL247"/>
      <c r="AIM247"/>
      <c r="AIN247"/>
      <c r="AIO247"/>
      <c r="AIP247"/>
      <c r="AIQ247"/>
      <c r="AIR247"/>
      <c r="AIS247"/>
      <c r="AIT247"/>
      <c r="AIU247"/>
      <c r="AIV247"/>
      <c r="AIW247"/>
      <c r="AIX247"/>
      <c r="AIY247"/>
      <c r="AIZ247"/>
      <c r="AJA247"/>
      <c r="AJB247"/>
      <c r="AJC247"/>
      <c r="AJD247"/>
      <c r="AJE247"/>
      <c r="AJF247"/>
      <c r="AJG247"/>
      <c r="AJH247"/>
      <c r="AJI247"/>
      <c r="AJJ247"/>
      <c r="AJK247"/>
      <c r="AJL247"/>
      <c r="AJM247"/>
      <c r="AJN247"/>
      <c r="AJO247"/>
      <c r="AJP247"/>
      <c r="AJQ247"/>
      <c r="AJR247"/>
      <c r="AJS247"/>
      <c r="AJT247"/>
      <c r="AJU247"/>
      <c r="AJV247"/>
      <c r="AJW247"/>
      <c r="AJX247"/>
      <c r="AJY247"/>
      <c r="AJZ247"/>
      <c r="AKA247"/>
      <c r="AKB247"/>
      <c r="AKC247"/>
      <c r="AKD247"/>
      <c r="AKE247"/>
      <c r="AKF247"/>
      <c r="AKG247"/>
      <c r="AKH247"/>
      <c r="AKI247"/>
      <c r="AKJ247"/>
      <c r="AKK247"/>
      <c r="AKL247"/>
      <c r="AKM247"/>
      <c r="AKN247"/>
      <c r="AKO247"/>
      <c r="AKP247"/>
      <c r="AKQ247"/>
      <c r="AKR247"/>
      <c r="AKS247"/>
      <c r="AKT247"/>
      <c r="AKU247"/>
      <c r="AKV247"/>
      <c r="AKW247"/>
      <c r="AKX247"/>
      <c r="AKY247"/>
      <c r="AKZ247"/>
      <c r="ALA247"/>
      <c r="ALB247"/>
      <c r="ALC247"/>
      <c r="ALD247"/>
      <c r="ALE247"/>
    </row>
    <row r="248" spans="2:993" ht="14.15" customHeight="1" x14ac:dyDescent="0.25">
      <c r="B248" s="114" t="str">
        <f>IFERROR(VLOOKUP(18,'Ficha 2. DATOS ACTUACIONES RHB'!$C$64:$AM$143,2,0),"")</f>
        <v/>
      </c>
      <c r="C248" s="779" t="str">
        <f>IFERROR(VLOOKUP(B248,'Ficha 2. DATOS ACTUACIONES RHB'!$D$64:$AR$143,2,0),"")</f>
        <v/>
      </c>
      <c r="D248" s="780"/>
      <c r="E248" s="780"/>
      <c r="F248" s="780"/>
      <c r="G248" s="780"/>
      <c r="H248" s="780"/>
      <c r="I248" s="780"/>
      <c r="J248" s="781"/>
      <c r="K248" s="769" t="str">
        <f>IFERROR(VLOOKUP(B248,'Ficha 2. DATOS ACTUACIONES RHB'!$D$64:$AR$143,15,0),"")</f>
        <v/>
      </c>
      <c r="L248" s="769"/>
      <c r="M248" s="493" t="str">
        <f>IFERROR(VLOOKUP(B248,'Ficha 2. DATOS ACTUACIONES RHB'!$D$64:$AR$143,24,0),"")</f>
        <v/>
      </c>
      <c r="N248" s="494"/>
      <c r="O248" s="494"/>
      <c r="P248" s="494"/>
      <c r="Q248" s="495"/>
      <c r="R248" s="493" t="str">
        <f t="shared" si="70"/>
        <v/>
      </c>
      <c r="S248" s="494"/>
      <c r="T248" s="494"/>
      <c r="U248" s="494"/>
      <c r="V248" s="495"/>
      <c r="W248" s="967" t="str">
        <f t="shared" si="71"/>
        <v/>
      </c>
      <c r="X248" s="968"/>
      <c r="Y248" s="968"/>
      <c r="Z248" s="968"/>
      <c r="AA248" s="969"/>
      <c r="AB248" s="493" t="str">
        <f t="shared" si="68"/>
        <v/>
      </c>
      <c r="AC248" s="494"/>
      <c r="AD248" s="494"/>
      <c r="AE248" s="494"/>
      <c r="AF248" s="495"/>
      <c r="AG248" s="973" t="str">
        <f t="shared" si="72"/>
        <v/>
      </c>
      <c r="AH248" s="950"/>
      <c r="AI248" s="950"/>
      <c r="AJ248" s="950"/>
      <c r="AK248" s="951"/>
      <c r="AL248" s="150" t="str">
        <f>IFERROR(VLOOKUP(B248,'Ficha 2. DATOS ACTUACIONES RHB'!$D$64:$AR$143,27,0),"")</f>
        <v/>
      </c>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c r="AAW248"/>
      <c r="AAX248"/>
      <c r="AAY248"/>
      <c r="AAZ248"/>
      <c r="ABA248"/>
      <c r="ABB248"/>
      <c r="ABC248"/>
      <c r="ABD248"/>
      <c r="ABE248"/>
      <c r="ABF248"/>
      <c r="ABG248"/>
      <c r="ABH248"/>
      <c r="ABI248"/>
      <c r="ABJ248"/>
      <c r="ABK248"/>
      <c r="ABL248"/>
      <c r="ABM248"/>
      <c r="ABN248"/>
      <c r="ABO248"/>
      <c r="ABP248"/>
      <c r="ABQ248"/>
      <c r="ABR248"/>
      <c r="ABS248"/>
      <c r="ABT248"/>
      <c r="ABU248"/>
      <c r="ABV248"/>
      <c r="ABW248"/>
      <c r="ABX248"/>
      <c r="ABY248"/>
      <c r="ABZ248"/>
      <c r="ACA248"/>
      <c r="ACB248"/>
      <c r="ACC248"/>
      <c r="ACD248"/>
      <c r="ACE248"/>
      <c r="ACF248"/>
      <c r="ACG248"/>
      <c r="ACH248"/>
      <c r="ACI248"/>
      <c r="ACJ248"/>
      <c r="ACK248"/>
      <c r="ACL248"/>
      <c r="ACM248"/>
      <c r="ACN248"/>
      <c r="ACO248"/>
      <c r="ACP248"/>
      <c r="ACQ248"/>
      <c r="ACR248"/>
      <c r="ACS248"/>
      <c r="ACT248"/>
      <c r="ACU248"/>
      <c r="ACV248"/>
      <c r="ACW248"/>
      <c r="ACX248"/>
      <c r="ACY248"/>
      <c r="ACZ248"/>
      <c r="ADA248"/>
      <c r="ADB248"/>
      <c r="ADC248"/>
      <c r="ADD248"/>
      <c r="ADE248"/>
      <c r="ADF248"/>
      <c r="ADG248"/>
      <c r="ADH248"/>
      <c r="ADI248"/>
      <c r="ADJ248"/>
      <c r="ADK248"/>
      <c r="ADL248"/>
      <c r="ADM248"/>
      <c r="ADN248"/>
      <c r="ADO248"/>
      <c r="ADP248"/>
      <c r="ADQ248"/>
      <c r="ADR248"/>
      <c r="ADS248"/>
      <c r="ADT248"/>
      <c r="ADU248"/>
      <c r="ADV248"/>
      <c r="ADW248"/>
      <c r="ADX248"/>
      <c r="ADY248"/>
      <c r="ADZ248"/>
      <c r="AEA248"/>
      <c r="AEB248"/>
      <c r="AEC248"/>
      <c r="AED248"/>
      <c r="AEE248"/>
      <c r="AEF248"/>
      <c r="AEG248"/>
      <c r="AEH248"/>
      <c r="AEI248"/>
      <c r="AEJ248"/>
      <c r="AEK248"/>
      <c r="AEL248"/>
      <c r="AEM248"/>
      <c r="AEN248"/>
      <c r="AEO248"/>
      <c r="AEP248"/>
      <c r="AEQ248"/>
      <c r="AER248"/>
      <c r="AES248"/>
      <c r="AET248"/>
      <c r="AEU248"/>
      <c r="AEV248"/>
      <c r="AEW248"/>
      <c r="AEX248"/>
      <c r="AEY248"/>
      <c r="AEZ248"/>
      <c r="AFA248"/>
      <c r="AFB248"/>
      <c r="AFC248"/>
      <c r="AFD248"/>
      <c r="AFE248"/>
      <c r="AFF248"/>
      <c r="AFG248"/>
      <c r="AFH248"/>
      <c r="AFI248"/>
      <c r="AFJ248"/>
      <c r="AFK248"/>
      <c r="AFL248"/>
      <c r="AFM248"/>
      <c r="AFN248"/>
      <c r="AFO248"/>
      <c r="AFP248"/>
      <c r="AFQ248"/>
      <c r="AFR248"/>
      <c r="AFS248"/>
      <c r="AFT248"/>
      <c r="AFU248"/>
      <c r="AFV248"/>
      <c r="AFW248"/>
      <c r="AFX248"/>
      <c r="AFY248"/>
      <c r="AFZ248"/>
      <c r="AGA248"/>
      <c r="AGB248"/>
      <c r="AGC248"/>
      <c r="AGD248"/>
      <c r="AGE248"/>
      <c r="AGF248"/>
      <c r="AGG248"/>
      <c r="AGH248"/>
      <c r="AGI248"/>
      <c r="AGJ248"/>
      <c r="AGK248"/>
      <c r="AGL248"/>
      <c r="AGM248"/>
      <c r="AGN248"/>
      <c r="AGO248"/>
      <c r="AGP248"/>
      <c r="AGQ248"/>
      <c r="AGR248"/>
      <c r="AGS248"/>
      <c r="AGT248"/>
      <c r="AGU248"/>
      <c r="AGV248"/>
      <c r="AGW248"/>
      <c r="AGX248"/>
      <c r="AGY248"/>
      <c r="AGZ248"/>
      <c r="AHA248"/>
      <c r="AHB248"/>
      <c r="AHC248"/>
      <c r="AHD248"/>
      <c r="AHE248"/>
      <c r="AHF248"/>
      <c r="AHG248"/>
      <c r="AHH248"/>
      <c r="AHI248"/>
      <c r="AHJ248"/>
      <c r="AHK248"/>
      <c r="AHL248"/>
      <c r="AHM248"/>
      <c r="AHN248"/>
      <c r="AHO248"/>
      <c r="AHP248"/>
      <c r="AHQ248"/>
      <c r="AHR248"/>
      <c r="AHS248"/>
      <c r="AHT248"/>
      <c r="AHU248"/>
      <c r="AHV248"/>
      <c r="AHW248"/>
      <c r="AHX248"/>
      <c r="AHY248"/>
      <c r="AHZ248"/>
      <c r="AIA248"/>
      <c r="AIB248"/>
      <c r="AIC248"/>
      <c r="AID248"/>
      <c r="AIE248"/>
      <c r="AIF248"/>
      <c r="AIG248"/>
      <c r="AIH248"/>
      <c r="AII248"/>
      <c r="AIJ248"/>
      <c r="AIK248"/>
      <c r="AIL248"/>
      <c r="AIM248"/>
      <c r="AIN248"/>
      <c r="AIO248"/>
      <c r="AIP248"/>
      <c r="AIQ248"/>
      <c r="AIR248"/>
      <c r="AIS248"/>
      <c r="AIT248"/>
      <c r="AIU248"/>
      <c r="AIV248"/>
      <c r="AIW248"/>
      <c r="AIX248"/>
      <c r="AIY248"/>
      <c r="AIZ248"/>
      <c r="AJA248"/>
      <c r="AJB248"/>
      <c r="AJC248"/>
      <c r="AJD248"/>
      <c r="AJE248"/>
      <c r="AJF248"/>
      <c r="AJG248"/>
      <c r="AJH248"/>
      <c r="AJI248"/>
      <c r="AJJ248"/>
      <c r="AJK248"/>
      <c r="AJL248"/>
      <c r="AJM248"/>
      <c r="AJN248"/>
      <c r="AJO248"/>
      <c r="AJP248"/>
      <c r="AJQ248"/>
      <c r="AJR248"/>
      <c r="AJS248"/>
      <c r="AJT248"/>
      <c r="AJU248"/>
      <c r="AJV248"/>
      <c r="AJW248"/>
      <c r="AJX248"/>
      <c r="AJY248"/>
      <c r="AJZ248"/>
      <c r="AKA248"/>
      <c r="AKB248"/>
      <c r="AKC248"/>
      <c r="AKD248"/>
      <c r="AKE248"/>
      <c r="AKF248"/>
      <c r="AKG248"/>
      <c r="AKH248"/>
      <c r="AKI248"/>
      <c r="AKJ248"/>
      <c r="AKK248"/>
      <c r="AKL248"/>
      <c r="AKM248"/>
      <c r="AKN248"/>
      <c r="AKO248"/>
      <c r="AKP248"/>
      <c r="AKQ248"/>
      <c r="AKR248"/>
      <c r="AKS248"/>
      <c r="AKT248"/>
      <c r="AKU248"/>
      <c r="AKV248"/>
      <c r="AKW248"/>
      <c r="AKX248"/>
      <c r="AKY248"/>
      <c r="AKZ248"/>
      <c r="ALA248"/>
      <c r="ALB248"/>
      <c r="ALC248"/>
      <c r="ALD248"/>
      <c r="ALE248"/>
    </row>
    <row r="249" spans="2:993" ht="14.15" customHeight="1" x14ac:dyDescent="0.25">
      <c r="B249" s="114" t="str">
        <f>IFERROR(VLOOKUP(19,'Ficha 2. DATOS ACTUACIONES RHB'!$C$64:$AM$143,2,0),"")</f>
        <v/>
      </c>
      <c r="C249" s="779" t="str">
        <f>IFERROR(VLOOKUP(B249,'Ficha 2. DATOS ACTUACIONES RHB'!$D$64:$AR$143,2,0),"")</f>
        <v/>
      </c>
      <c r="D249" s="780"/>
      <c r="E249" s="780"/>
      <c r="F249" s="780"/>
      <c r="G249" s="780"/>
      <c r="H249" s="780"/>
      <c r="I249" s="780"/>
      <c r="J249" s="781"/>
      <c r="K249" s="769" t="str">
        <f>IFERROR(VLOOKUP(B249,'Ficha 2. DATOS ACTUACIONES RHB'!$D$64:$AR$143,15,0),"")</f>
        <v/>
      </c>
      <c r="L249" s="769"/>
      <c r="M249" s="493" t="str">
        <f>IFERROR(VLOOKUP(B249,'Ficha 2. DATOS ACTUACIONES RHB'!$D$64:$AR$143,24,0),"")</f>
        <v/>
      </c>
      <c r="N249" s="494"/>
      <c r="O249" s="494"/>
      <c r="P249" s="494"/>
      <c r="Q249" s="495"/>
      <c r="R249" s="493" t="str">
        <f t="shared" si="70"/>
        <v/>
      </c>
      <c r="S249" s="494"/>
      <c r="T249" s="494"/>
      <c r="U249" s="494"/>
      <c r="V249" s="495"/>
      <c r="W249" s="967" t="str">
        <f t="shared" si="71"/>
        <v/>
      </c>
      <c r="X249" s="968"/>
      <c r="Y249" s="968"/>
      <c r="Z249" s="968"/>
      <c r="AA249" s="969"/>
      <c r="AB249" s="493" t="str">
        <f t="shared" si="68"/>
        <v/>
      </c>
      <c r="AC249" s="494"/>
      <c r="AD249" s="494"/>
      <c r="AE249" s="494"/>
      <c r="AF249" s="495"/>
      <c r="AG249" s="973" t="str">
        <f t="shared" si="72"/>
        <v/>
      </c>
      <c r="AH249" s="950"/>
      <c r="AI249" s="950"/>
      <c r="AJ249" s="950"/>
      <c r="AK249" s="951"/>
      <c r="AL249" s="150" t="str">
        <f>IFERROR(VLOOKUP(B249,'Ficha 2. DATOS ACTUACIONES RHB'!$D$64:$AR$143,27,0),"")</f>
        <v/>
      </c>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c r="AET249"/>
      <c r="AEU249"/>
      <c r="AEV249"/>
      <c r="AEW249"/>
      <c r="AEX249"/>
      <c r="AEY249"/>
      <c r="AEZ249"/>
      <c r="AFA249"/>
      <c r="AFB249"/>
      <c r="AFC249"/>
      <c r="AFD249"/>
      <c r="AFE249"/>
      <c r="AFF249"/>
      <c r="AFG249"/>
      <c r="AFH249"/>
      <c r="AFI249"/>
      <c r="AFJ249"/>
      <c r="AFK249"/>
      <c r="AFL249"/>
      <c r="AFM249"/>
      <c r="AFN249"/>
      <c r="AFO249"/>
      <c r="AFP249"/>
      <c r="AFQ249"/>
      <c r="AFR249"/>
      <c r="AFS249"/>
      <c r="AFT249"/>
      <c r="AFU249"/>
      <c r="AFV249"/>
      <c r="AFW249"/>
      <c r="AFX249"/>
      <c r="AFY249"/>
      <c r="AFZ249"/>
      <c r="AGA249"/>
      <c r="AGB249"/>
      <c r="AGC249"/>
      <c r="AGD249"/>
      <c r="AGE249"/>
      <c r="AGF249"/>
      <c r="AGG249"/>
      <c r="AGH249"/>
      <c r="AGI249"/>
      <c r="AGJ249"/>
      <c r="AGK249"/>
      <c r="AGL249"/>
      <c r="AGM249"/>
      <c r="AGN249"/>
      <c r="AGO249"/>
      <c r="AGP249"/>
      <c r="AGQ249"/>
      <c r="AGR249"/>
      <c r="AGS249"/>
      <c r="AGT249"/>
      <c r="AGU249"/>
      <c r="AGV249"/>
      <c r="AGW249"/>
      <c r="AGX249"/>
      <c r="AGY249"/>
      <c r="AGZ249"/>
      <c r="AHA249"/>
      <c r="AHB249"/>
      <c r="AHC249"/>
      <c r="AHD249"/>
      <c r="AHE249"/>
      <c r="AHF249"/>
      <c r="AHG249"/>
      <c r="AHH249"/>
      <c r="AHI249"/>
      <c r="AHJ249"/>
      <c r="AHK249"/>
      <c r="AHL249"/>
      <c r="AHM249"/>
      <c r="AHN249"/>
      <c r="AHO249"/>
      <c r="AHP249"/>
      <c r="AHQ249"/>
      <c r="AHR249"/>
      <c r="AHS249"/>
      <c r="AHT249"/>
      <c r="AHU249"/>
      <c r="AHV249"/>
      <c r="AHW249"/>
      <c r="AHX249"/>
      <c r="AHY249"/>
      <c r="AHZ249"/>
      <c r="AIA249"/>
      <c r="AIB249"/>
      <c r="AIC249"/>
      <c r="AID249"/>
      <c r="AIE249"/>
      <c r="AIF249"/>
      <c r="AIG249"/>
      <c r="AIH249"/>
      <c r="AII249"/>
      <c r="AIJ249"/>
      <c r="AIK249"/>
      <c r="AIL249"/>
      <c r="AIM249"/>
      <c r="AIN249"/>
      <c r="AIO249"/>
      <c r="AIP249"/>
      <c r="AIQ249"/>
      <c r="AIR249"/>
      <c r="AIS249"/>
      <c r="AIT249"/>
      <c r="AIU249"/>
      <c r="AIV249"/>
      <c r="AIW249"/>
      <c r="AIX249"/>
      <c r="AIY249"/>
      <c r="AIZ249"/>
      <c r="AJA249"/>
      <c r="AJB249"/>
      <c r="AJC249"/>
      <c r="AJD249"/>
      <c r="AJE249"/>
      <c r="AJF249"/>
      <c r="AJG249"/>
      <c r="AJH249"/>
      <c r="AJI249"/>
      <c r="AJJ249"/>
      <c r="AJK249"/>
      <c r="AJL249"/>
      <c r="AJM249"/>
      <c r="AJN249"/>
      <c r="AJO249"/>
      <c r="AJP249"/>
      <c r="AJQ249"/>
      <c r="AJR249"/>
      <c r="AJS249"/>
      <c r="AJT249"/>
      <c r="AJU249"/>
      <c r="AJV249"/>
      <c r="AJW249"/>
      <c r="AJX249"/>
      <c r="AJY249"/>
      <c r="AJZ249"/>
      <c r="AKA249"/>
      <c r="AKB249"/>
      <c r="AKC249"/>
      <c r="AKD249"/>
      <c r="AKE249"/>
      <c r="AKF249"/>
      <c r="AKG249"/>
      <c r="AKH249"/>
      <c r="AKI249"/>
      <c r="AKJ249"/>
      <c r="AKK249"/>
      <c r="AKL249"/>
      <c r="AKM249"/>
      <c r="AKN249"/>
      <c r="AKO249"/>
      <c r="AKP249"/>
      <c r="AKQ249"/>
      <c r="AKR249"/>
      <c r="AKS249"/>
      <c r="AKT249"/>
      <c r="AKU249"/>
      <c r="AKV249"/>
      <c r="AKW249"/>
      <c r="AKX249"/>
      <c r="AKY249"/>
      <c r="AKZ249"/>
      <c r="ALA249"/>
      <c r="ALB249"/>
      <c r="ALC249"/>
      <c r="ALD249"/>
      <c r="ALE249"/>
    </row>
    <row r="250" spans="2:993" ht="14.15" customHeight="1" x14ac:dyDescent="0.25">
      <c r="B250" s="114" t="str">
        <f>IFERROR(VLOOKUP(20,'Ficha 2. DATOS ACTUACIONES RHB'!$C$64:$AM$143,2,0),"")</f>
        <v/>
      </c>
      <c r="C250" s="779" t="str">
        <f>IFERROR(VLOOKUP(B250,'Ficha 2. DATOS ACTUACIONES RHB'!$D$64:$AR$143,2,0),"")</f>
        <v/>
      </c>
      <c r="D250" s="780"/>
      <c r="E250" s="780"/>
      <c r="F250" s="780"/>
      <c r="G250" s="780"/>
      <c r="H250" s="780"/>
      <c r="I250" s="780"/>
      <c r="J250" s="781"/>
      <c r="K250" s="769" t="str">
        <f>IFERROR(VLOOKUP(B250,'Ficha 2. DATOS ACTUACIONES RHB'!$D$64:$AR$143,15,0),"")</f>
        <v/>
      </c>
      <c r="L250" s="769"/>
      <c r="M250" s="493" t="str">
        <f>IFERROR(VLOOKUP(B250,'Ficha 2. DATOS ACTUACIONES RHB'!$D$64:$AR$143,24,0),"")</f>
        <v/>
      </c>
      <c r="N250" s="494"/>
      <c r="O250" s="494"/>
      <c r="P250" s="494"/>
      <c r="Q250" s="495"/>
      <c r="R250" s="493" t="str">
        <f t="shared" si="70"/>
        <v/>
      </c>
      <c r="S250" s="494"/>
      <c r="T250" s="494"/>
      <c r="U250" s="494"/>
      <c r="V250" s="495"/>
      <c r="W250" s="967" t="str">
        <f t="shared" si="71"/>
        <v/>
      </c>
      <c r="X250" s="968"/>
      <c r="Y250" s="968"/>
      <c r="Z250" s="968"/>
      <c r="AA250" s="969"/>
      <c r="AB250" s="493" t="str">
        <f t="shared" si="68"/>
        <v/>
      </c>
      <c r="AC250" s="494"/>
      <c r="AD250" s="494"/>
      <c r="AE250" s="494"/>
      <c r="AF250" s="495"/>
      <c r="AG250" s="973" t="str">
        <f t="shared" si="72"/>
        <v/>
      </c>
      <c r="AH250" s="950"/>
      <c r="AI250" s="950"/>
      <c r="AJ250" s="950"/>
      <c r="AK250" s="951"/>
      <c r="AL250" s="150" t="str">
        <f>IFERROR(VLOOKUP(B250,'Ficha 2. DATOS ACTUACIONES RHB'!$D$64:$AR$143,27,0),"")</f>
        <v/>
      </c>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c r="AAW250"/>
      <c r="AAX250"/>
      <c r="AAY250"/>
      <c r="AAZ250"/>
      <c r="ABA250"/>
      <c r="ABB250"/>
      <c r="ABC250"/>
      <c r="ABD250"/>
      <c r="ABE250"/>
      <c r="ABF250"/>
      <c r="ABG250"/>
      <c r="ABH250"/>
      <c r="ABI250"/>
      <c r="ABJ250"/>
      <c r="ABK250"/>
      <c r="ABL250"/>
      <c r="ABM250"/>
      <c r="ABN250"/>
      <c r="ABO250"/>
      <c r="ABP250"/>
      <c r="ABQ250"/>
      <c r="ABR250"/>
      <c r="ABS250"/>
      <c r="ABT250"/>
      <c r="ABU250"/>
      <c r="ABV250"/>
      <c r="ABW250"/>
      <c r="ABX250"/>
      <c r="ABY250"/>
      <c r="ABZ250"/>
      <c r="ACA250"/>
      <c r="ACB250"/>
      <c r="ACC250"/>
      <c r="ACD250"/>
      <c r="ACE250"/>
      <c r="ACF250"/>
      <c r="ACG250"/>
      <c r="ACH250"/>
      <c r="ACI250"/>
      <c r="ACJ250"/>
      <c r="ACK250"/>
      <c r="ACL250"/>
      <c r="ACM250"/>
      <c r="ACN250"/>
      <c r="ACO250"/>
      <c r="ACP250"/>
      <c r="ACQ250"/>
      <c r="ACR250"/>
      <c r="ACS250"/>
      <c r="ACT250"/>
      <c r="ACU250"/>
      <c r="ACV250"/>
      <c r="ACW250"/>
      <c r="ACX250"/>
      <c r="ACY250"/>
      <c r="ACZ250"/>
      <c r="ADA250"/>
      <c r="ADB250"/>
      <c r="ADC250"/>
      <c r="ADD250"/>
      <c r="ADE250"/>
      <c r="ADF250"/>
      <c r="ADG250"/>
      <c r="ADH250"/>
      <c r="ADI250"/>
      <c r="ADJ250"/>
      <c r="ADK250"/>
      <c r="ADL250"/>
      <c r="ADM250"/>
      <c r="ADN250"/>
      <c r="ADO250"/>
      <c r="ADP250"/>
      <c r="ADQ250"/>
      <c r="ADR250"/>
      <c r="ADS250"/>
      <c r="ADT250"/>
      <c r="ADU250"/>
      <c r="ADV250"/>
      <c r="ADW250"/>
      <c r="ADX250"/>
      <c r="ADY250"/>
      <c r="ADZ250"/>
      <c r="AEA250"/>
      <c r="AEB250"/>
      <c r="AEC250"/>
      <c r="AED250"/>
      <c r="AEE250"/>
      <c r="AEF250"/>
      <c r="AEG250"/>
      <c r="AEH250"/>
      <c r="AEI250"/>
      <c r="AEJ250"/>
      <c r="AEK250"/>
      <c r="AEL250"/>
      <c r="AEM250"/>
      <c r="AEN250"/>
      <c r="AEO250"/>
      <c r="AEP250"/>
      <c r="AEQ250"/>
      <c r="AER250"/>
      <c r="AES250"/>
      <c r="AET250"/>
      <c r="AEU250"/>
      <c r="AEV250"/>
      <c r="AEW250"/>
      <c r="AEX250"/>
      <c r="AEY250"/>
      <c r="AEZ250"/>
      <c r="AFA250"/>
      <c r="AFB250"/>
      <c r="AFC250"/>
      <c r="AFD250"/>
      <c r="AFE250"/>
      <c r="AFF250"/>
      <c r="AFG250"/>
      <c r="AFH250"/>
      <c r="AFI250"/>
      <c r="AFJ250"/>
      <c r="AFK250"/>
      <c r="AFL250"/>
      <c r="AFM250"/>
      <c r="AFN250"/>
      <c r="AFO250"/>
      <c r="AFP250"/>
      <c r="AFQ250"/>
      <c r="AFR250"/>
      <c r="AFS250"/>
      <c r="AFT250"/>
      <c r="AFU250"/>
      <c r="AFV250"/>
      <c r="AFW250"/>
      <c r="AFX250"/>
      <c r="AFY250"/>
      <c r="AFZ250"/>
      <c r="AGA250"/>
      <c r="AGB250"/>
      <c r="AGC250"/>
      <c r="AGD250"/>
      <c r="AGE250"/>
      <c r="AGF250"/>
      <c r="AGG250"/>
      <c r="AGH250"/>
      <c r="AGI250"/>
      <c r="AGJ250"/>
      <c r="AGK250"/>
      <c r="AGL250"/>
      <c r="AGM250"/>
      <c r="AGN250"/>
      <c r="AGO250"/>
      <c r="AGP250"/>
      <c r="AGQ250"/>
      <c r="AGR250"/>
      <c r="AGS250"/>
      <c r="AGT250"/>
      <c r="AGU250"/>
      <c r="AGV250"/>
      <c r="AGW250"/>
      <c r="AGX250"/>
      <c r="AGY250"/>
      <c r="AGZ250"/>
      <c r="AHA250"/>
      <c r="AHB250"/>
      <c r="AHC250"/>
      <c r="AHD250"/>
      <c r="AHE250"/>
      <c r="AHF250"/>
      <c r="AHG250"/>
      <c r="AHH250"/>
      <c r="AHI250"/>
      <c r="AHJ250"/>
      <c r="AHK250"/>
      <c r="AHL250"/>
      <c r="AHM250"/>
      <c r="AHN250"/>
      <c r="AHO250"/>
      <c r="AHP250"/>
      <c r="AHQ250"/>
      <c r="AHR250"/>
      <c r="AHS250"/>
      <c r="AHT250"/>
      <c r="AHU250"/>
      <c r="AHV250"/>
      <c r="AHW250"/>
      <c r="AHX250"/>
      <c r="AHY250"/>
      <c r="AHZ250"/>
      <c r="AIA250"/>
      <c r="AIB250"/>
      <c r="AIC250"/>
      <c r="AID250"/>
      <c r="AIE250"/>
      <c r="AIF250"/>
      <c r="AIG250"/>
      <c r="AIH250"/>
      <c r="AII250"/>
      <c r="AIJ250"/>
      <c r="AIK250"/>
      <c r="AIL250"/>
      <c r="AIM250"/>
      <c r="AIN250"/>
      <c r="AIO250"/>
      <c r="AIP250"/>
      <c r="AIQ250"/>
      <c r="AIR250"/>
      <c r="AIS250"/>
      <c r="AIT250"/>
      <c r="AIU250"/>
      <c r="AIV250"/>
      <c r="AIW250"/>
      <c r="AIX250"/>
      <c r="AIY250"/>
      <c r="AIZ250"/>
      <c r="AJA250"/>
      <c r="AJB250"/>
      <c r="AJC250"/>
      <c r="AJD250"/>
      <c r="AJE250"/>
      <c r="AJF250"/>
      <c r="AJG250"/>
      <c r="AJH250"/>
      <c r="AJI250"/>
      <c r="AJJ250"/>
      <c r="AJK250"/>
      <c r="AJL250"/>
      <c r="AJM250"/>
      <c r="AJN250"/>
      <c r="AJO250"/>
      <c r="AJP250"/>
      <c r="AJQ250"/>
      <c r="AJR250"/>
      <c r="AJS250"/>
      <c r="AJT250"/>
      <c r="AJU250"/>
      <c r="AJV250"/>
      <c r="AJW250"/>
      <c r="AJX250"/>
      <c r="AJY250"/>
      <c r="AJZ250"/>
      <c r="AKA250"/>
      <c r="AKB250"/>
      <c r="AKC250"/>
      <c r="AKD250"/>
      <c r="AKE250"/>
      <c r="AKF250"/>
      <c r="AKG250"/>
      <c r="AKH250"/>
      <c r="AKI250"/>
      <c r="AKJ250"/>
      <c r="AKK250"/>
      <c r="AKL250"/>
      <c r="AKM250"/>
      <c r="AKN250"/>
      <c r="AKO250"/>
      <c r="AKP250"/>
      <c r="AKQ250"/>
      <c r="AKR250"/>
      <c r="AKS250"/>
      <c r="AKT250"/>
      <c r="AKU250"/>
      <c r="AKV250"/>
      <c r="AKW250"/>
      <c r="AKX250"/>
      <c r="AKY250"/>
      <c r="AKZ250"/>
      <c r="ALA250"/>
      <c r="ALB250"/>
      <c r="ALC250"/>
      <c r="ALD250"/>
      <c r="ALE250"/>
    </row>
    <row r="251" spans="2:993" ht="14.15" customHeight="1" x14ac:dyDescent="0.25">
      <c r="B251" s="114" t="str">
        <f>IFERROR(VLOOKUP(21,'Ficha 2. DATOS ACTUACIONES RHB'!$C$64:$AM$143,2,0),"")</f>
        <v/>
      </c>
      <c r="C251" s="779" t="str">
        <f>IFERROR(VLOOKUP(B251,'Ficha 2. DATOS ACTUACIONES RHB'!$D$64:$AR$143,2,0),"")</f>
        <v/>
      </c>
      <c r="D251" s="780"/>
      <c r="E251" s="780"/>
      <c r="F251" s="780"/>
      <c r="G251" s="780"/>
      <c r="H251" s="780"/>
      <c r="I251" s="780"/>
      <c r="J251" s="781"/>
      <c r="K251" s="769" t="str">
        <f>IFERROR(VLOOKUP(B251,'Ficha 2. DATOS ACTUACIONES RHB'!$D$64:$AR$143,15,0),"")</f>
        <v/>
      </c>
      <c r="L251" s="769"/>
      <c r="M251" s="493" t="str">
        <f>IFERROR(VLOOKUP(B251,'Ficha 2. DATOS ACTUACIONES RHB'!$D$64:$AR$143,24,0),"")</f>
        <v/>
      </c>
      <c r="N251" s="494"/>
      <c r="O251" s="494"/>
      <c r="P251" s="494"/>
      <c r="Q251" s="495"/>
      <c r="R251" s="493" t="str">
        <f t="shared" si="70"/>
        <v/>
      </c>
      <c r="S251" s="494"/>
      <c r="T251" s="494"/>
      <c r="U251" s="494"/>
      <c r="V251" s="495"/>
      <c r="W251" s="967" t="str">
        <f t="shared" si="71"/>
        <v/>
      </c>
      <c r="X251" s="968"/>
      <c r="Y251" s="968"/>
      <c r="Z251" s="968"/>
      <c r="AA251" s="969"/>
      <c r="AB251" s="493" t="str">
        <f t="shared" si="68"/>
        <v/>
      </c>
      <c r="AC251" s="494"/>
      <c r="AD251" s="494"/>
      <c r="AE251" s="494"/>
      <c r="AF251" s="495"/>
      <c r="AG251" s="973" t="str">
        <f t="shared" si="72"/>
        <v/>
      </c>
      <c r="AH251" s="950"/>
      <c r="AI251" s="950"/>
      <c r="AJ251" s="950"/>
      <c r="AK251" s="951"/>
      <c r="AL251" s="150" t="str">
        <f>IFERROR(VLOOKUP(B251,'Ficha 2. DATOS ACTUACIONES RHB'!$D$64:$AR$143,27,0),"")</f>
        <v/>
      </c>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c r="AAW251"/>
      <c r="AAX251"/>
      <c r="AAY251"/>
      <c r="AAZ251"/>
      <c r="ABA251"/>
      <c r="ABB251"/>
      <c r="ABC251"/>
      <c r="ABD251"/>
      <c r="ABE251"/>
      <c r="ABF251"/>
      <c r="ABG251"/>
      <c r="ABH251"/>
      <c r="ABI251"/>
      <c r="ABJ251"/>
      <c r="ABK251"/>
      <c r="ABL251"/>
      <c r="ABM251"/>
      <c r="ABN251"/>
      <c r="ABO251"/>
      <c r="ABP251"/>
      <c r="ABQ251"/>
      <c r="ABR251"/>
      <c r="ABS251"/>
      <c r="ABT251"/>
      <c r="ABU251"/>
      <c r="ABV251"/>
      <c r="ABW251"/>
      <c r="ABX251"/>
      <c r="ABY251"/>
      <c r="ABZ251"/>
      <c r="ACA251"/>
      <c r="ACB251"/>
      <c r="ACC251"/>
      <c r="ACD251"/>
      <c r="ACE251"/>
      <c r="ACF251"/>
      <c r="ACG251"/>
      <c r="ACH251"/>
      <c r="ACI251"/>
      <c r="ACJ251"/>
      <c r="ACK251"/>
      <c r="ACL251"/>
      <c r="ACM251"/>
      <c r="ACN251"/>
      <c r="ACO251"/>
      <c r="ACP251"/>
      <c r="ACQ251"/>
      <c r="ACR251"/>
      <c r="ACS251"/>
      <c r="ACT251"/>
      <c r="ACU251"/>
      <c r="ACV251"/>
      <c r="ACW251"/>
      <c r="ACX251"/>
      <c r="ACY251"/>
      <c r="ACZ251"/>
      <c r="ADA251"/>
      <c r="ADB251"/>
      <c r="ADC251"/>
      <c r="ADD251"/>
      <c r="ADE251"/>
      <c r="ADF251"/>
      <c r="ADG251"/>
      <c r="ADH251"/>
      <c r="ADI251"/>
      <c r="ADJ251"/>
      <c r="ADK251"/>
      <c r="ADL251"/>
      <c r="ADM251"/>
      <c r="ADN251"/>
      <c r="ADO251"/>
      <c r="ADP251"/>
      <c r="ADQ251"/>
      <c r="ADR251"/>
      <c r="ADS251"/>
      <c r="ADT251"/>
      <c r="ADU251"/>
      <c r="ADV251"/>
      <c r="ADW251"/>
      <c r="ADX251"/>
      <c r="ADY251"/>
      <c r="ADZ251"/>
      <c r="AEA251"/>
      <c r="AEB251"/>
      <c r="AEC251"/>
      <c r="AED251"/>
      <c r="AEE251"/>
      <c r="AEF251"/>
      <c r="AEG251"/>
      <c r="AEH251"/>
      <c r="AEI251"/>
      <c r="AEJ251"/>
      <c r="AEK251"/>
      <c r="AEL251"/>
      <c r="AEM251"/>
      <c r="AEN251"/>
      <c r="AEO251"/>
      <c r="AEP251"/>
      <c r="AEQ251"/>
      <c r="AER251"/>
      <c r="AES251"/>
      <c r="AET251"/>
      <c r="AEU251"/>
      <c r="AEV251"/>
      <c r="AEW251"/>
      <c r="AEX251"/>
      <c r="AEY251"/>
      <c r="AEZ251"/>
      <c r="AFA251"/>
      <c r="AFB251"/>
      <c r="AFC251"/>
      <c r="AFD251"/>
      <c r="AFE251"/>
      <c r="AFF251"/>
      <c r="AFG251"/>
      <c r="AFH251"/>
      <c r="AFI251"/>
      <c r="AFJ251"/>
      <c r="AFK251"/>
      <c r="AFL251"/>
      <c r="AFM251"/>
      <c r="AFN251"/>
      <c r="AFO251"/>
      <c r="AFP251"/>
      <c r="AFQ251"/>
      <c r="AFR251"/>
      <c r="AFS251"/>
      <c r="AFT251"/>
      <c r="AFU251"/>
      <c r="AFV251"/>
      <c r="AFW251"/>
      <c r="AFX251"/>
      <c r="AFY251"/>
      <c r="AFZ251"/>
      <c r="AGA251"/>
      <c r="AGB251"/>
      <c r="AGC251"/>
      <c r="AGD251"/>
      <c r="AGE251"/>
      <c r="AGF251"/>
      <c r="AGG251"/>
      <c r="AGH251"/>
      <c r="AGI251"/>
      <c r="AGJ251"/>
      <c r="AGK251"/>
      <c r="AGL251"/>
      <c r="AGM251"/>
      <c r="AGN251"/>
      <c r="AGO251"/>
      <c r="AGP251"/>
      <c r="AGQ251"/>
      <c r="AGR251"/>
      <c r="AGS251"/>
      <c r="AGT251"/>
      <c r="AGU251"/>
      <c r="AGV251"/>
      <c r="AGW251"/>
      <c r="AGX251"/>
      <c r="AGY251"/>
      <c r="AGZ251"/>
      <c r="AHA251"/>
      <c r="AHB251"/>
      <c r="AHC251"/>
      <c r="AHD251"/>
      <c r="AHE251"/>
      <c r="AHF251"/>
      <c r="AHG251"/>
      <c r="AHH251"/>
      <c r="AHI251"/>
      <c r="AHJ251"/>
      <c r="AHK251"/>
      <c r="AHL251"/>
      <c r="AHM251"/>
      <c r="AHN251"/>
      <c r="AHO251"/>
      <c r="AHP251"/>
      <c r="AHQ251"/>
      <c r="AHR251"/>
      <c r="AHS251"/>
      <c r="AHT251"/>
      <c r="AHU251"/>
      <c r="AHV251"/>
      <c r="AHW251"/>
      <c r="AHX251"/>
      <c r="AHY251"/>
      <c r="AHZ251"/>
      <c r="AIA251"/>
      <c r="AIB251"/>
      <c r="AIC251"/>
      <c r="AID251"/>
      <c r="AIE251"/>
      <c r="AIF251"/>
      <c r="AIG251"/>
      <c r="AIH251"/>
      <c r="AII251"/>
      <c r="AIJ251"/>
      <c r="AIK251"/>
      <c r="AIL251"/>
      <c r="AIM251"/>
      <c r="AIN251"/>
      <c r="AIO251"/>
      <c r="AIP251"/>
      <c r="AIQ251"/>
      <c r="AIR251"/>
      <c r="AIS251"/>
      <c r="AIT251"/>
      <c r="AIU251"/>
      <c r="AIV251"/>
      <c r="AIW251"/>
      <c r="AIX251"/>
      <c r="AIY251"/>
      <c r="AIZ251"/>
      <c r="AJA251"/>
      <c r="AJB251"/>
      <c r="AJC251"/>
      <c r="AJD251"/>
      <c r="AJE251"/>
      <c r="AJF251"/>
      <c r="AJG251"/>
      <c r="AJH251"/>
      <c r="AJI251"/>
      <c r="AJJ251"/>
      <c r="AJK251"/>
      <c r="AJL251"/>
      <c r="AJM251"/>
      <c r="AJN251"/>
      <c r="AJO251"/>
      <c r="AJP251"/>
      <c r="AJQ251"/>
      <c r="AJR251"/>
      <c r="AJS251"/>
      <c r="AJT251"/>
      <c r="AJU251"/>
      <c r="AJV251"/>
      <c r="AJW251"/>
      <c r="AJX251"/>
      <c r="AJY251"/>
      <c r="AJZ251"/>
      <c r="AKA251"/>
      <c r="AKB251"/>
      <c r="AKC251"/>
      <c r="AKD251"/>
      <c r="AKE251"/>
      <c r="AKF251"/>
      <c r="AKG251"/>
      <c r="AKH251"/>
      <c r="AKI251"/>
      <c r="AKJ251"/>
      <c r="AKK251"/>
      <c r="AKL251"/>
      <c r="AKM251"/>
      <c r="AKN251"/>
      <c r="AKO251"/>
      <c r="AKP251"/>
      <c r="AKQ251"/>
      <c r="AKR251"/>
      <c r="AKS251"/>
      <c r="AKT251"/>
      <c r="AKU251"/>
      <c r="AKV251"/>
      <c r="AKW251"/>
      <c r="AKX251"/>
      <c r="AKY251"/>
      <c r="AKZ251"/>
      <c r="ALA251"/>
      <c r="ALB251"/>
      <c r="ALC251"/>
      <c r="ALD251"/>
      <c r="ALE251"/>
    </row>
    <row r="252" spans="2:993" ht="14.15" customHeight="1" x14ac:dyDescent="0.25">
      <c r="B252" s="114" t="str">
        <f>IFERROR(VLOOKUP(22,'Ficha 2. DATOS ACTUACIONES RHB'!$C$64:$AM$143,2,0),"")</f>
        <v/>
      </c>
      <c r="C252" s="779" t="str">
        <f>IFERROR(VLOOKUP(B252,'Ficha 2. DATOS ACTUACIONES RHB'!$D$64:$AR$143,2,0),"")</f>
        <v/>
      </c>
      <c r="D252" s="780"/>
      <c r="E252" s="780"/>
      <c r="F252" s="780"/>
      <c r="G252" s="780"/>
      <c r="H252" s="780"/>
      <c r="I252" s="780"/>
      <c r="J252" s="781"/>
      <c r="K252" s="769" t="str">
        <f>IFERROR(VLOOKUP(B252,'Ficha 2. DATOS ACTUACIONES RHB'!$D$64:$AR$143,15,0),"")</f>
        <v/>
      </c>
      <c r="L252" s="769"/>
      <c r="M252" s="493" t="str">
        <f>IFERROR(VLOOKUP(B252,'Ficha 2. DATOS ACTUACIONES RHB'!$D$64:$AR$143,24,0),"")</f>
        <v/>
      </c>
      <c r="N252" s="494"/>
      <c r="O252" s="494"/>
      <c r="P252" s="494"/>
      <c r="Q252" s="495"/>
      <c r="R252" s="493" t="str">
        <f t="shared" si="70"/>
        <v/>
      </c>
      <c r="S252" s="494"/>
      <c r="T252" s="494"/>
      <c r="U252" s="494"/>
      <c r="V252" s="495"/>
      <c r="W252" s="967" t="str">
        <f t="shared" si="71"/>
        <v/>
      </c>
      <c r="X252" s="968"/>
      <c r="Y252" s="968"/>
      <c r="Z252" s="968"/>
      <c r="AA252" s="969"/>
      <c r="AB252" s="493" t="str">
        <f t="shared" si="68"/>
        <v/>
      </c>
      <c r="AC252" s="494"/>
      <c r="AD252" s="494"/>
      <c r="AE252" s="494"/>
      <c r="AF252" s="495"/>
      <c r="AG252" s="973" t="str">
        <f t="shared" si="72"/>
        <v/>
      </c>
      <c r="AH252" s="950"/>
      <c r="AI252" s="950"/>
      <c r="AJ252" s="950"/>
      <c r="AK252" s="951"/>
      <c r="AL252" s="150" t="str">
        <f>IFERROR(VLOOKUP(B252,'Ficha 2. DATOS ACTUACIONES RHB'!$D$64:$AR$143,27,0),"")</f>
        <v/>
      </c>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c r="AAW252"/>
      <c r="AAX252"/>
      <c r="AAY252"/>
      <c r="AAZ252"/>
      <c r="ABA252"/>
      <c r="ABB252"/>
      <c r="ABC252"/>
      <c r="ABD252"/>
      <c r="ABE252"/>
      <c r="ABF252"/>
      <c r="ABG252"/>
      <c r="ABH252"/>
      <c r="ABI252"/>
      <c r="ABJ252"/>
      <c r="ABK252"/>
      <c r="ABL252"/>
      <c r="ABM252"/>
      <c r="ABN252"/>
      <c r="ABO252"/>
      <c r="ABP252"/>
      <c r="ABQ252"/>
      <c r="ABR252"/>
      <c r="ABS252"/>
      <c r="ABT252"/>
      <c r="ABU252"/>
      <c r="ABV252"/>
      <c r="ABW252"/>
      <c r="ABX252"/>
      <c r="ABY252"/>
      <c r="ABZ252"/>
      <c r="ACA252"/>
      <c r="ACB252"/>
      <c r="ACC252"/>
      <c r="ACD252"/>
      <c r="ACE252"/>
      <c r="ACF252"/>
      <c r="ACG252"/>
      <c r="ACH252"/>
      <c r="ACI252"/>
      <c r="ACJ252"/>
      <c r="ACK252"/>
      <c r="ACL252"/>
      <c r="ACM252"/>
      <c r="ACN252"/>
      <c r="ACO252"/>
      <c r="ACP252"/>
      <c r="ACQ252"/>
      <c r="ACR252"/>
      <c r="ACS252"/>
      <c r="ACT252"/>
      <c r="ACU252"/>
      <c r="ACV252"/>
      <c r="ACW252"/>
      <c r="ACX252"/>
      <c r="ACY252"/>
      <c r="ACZ252"/>
      <c r="ADA252"/>
      <c r="ADB252"/>
      <c r="ADC252"/>
      <c r="ADD252"/>
      <c r="ADE252"/>
      <c r="ADF252"/>
      <c r="ADG252"/>
      <c r="ADH252"/>
      <c r="ADI252"/>
      <c r="ADJ252"/>
      <c r="ADK252"/>
      <c r="ADL252"/>
      <c r="ADM252"/>
      <c r="ADN252"/>
      <c r="ADO252"/>
      <c r="ADP252"/>
      <c r="ADQ252"/>
      <c r="ADR252"/>
      <c r="ADS252"/>
      <c r="ADT252"/>
      <c r="ADU252"/>
      <c r="ADV252"/>
      <c r="ADW252"/>
      <c r="ADX252"/>
      <c r="ADY252"/>
      <c r="ADZ252"/>
      <c r="AEA252"/>
      <c r="AEB252"/>
      <c r="AEC252"/>
      <c r="AED252"/>
      <c r="AEE252"/>
      <c r="AEF252"/>
      <c r="AEG252"/>
      <c r="AEH252"/>
      <c r="AEI252"/>
      <c r="AEJ252"/>
      <c r="AEK252"/>
      <c r="AEL252"/>
      <c r="AEM252"/>
      <c r="AEN252"/>
      <c r="AEO252"/>
      <c r="AEP252"/>
      <c r="AEQ252"/>
      <c r="AER252"/>
      <c r="AES252"/>
      <c r="AET252"/>
      <c r="AEU252"/>
      <c r="AEV252"/>
      <c r="AEW252"/>
      <c r="AEX252"/>
      <c r="AEY252"/>
      <c r="AEZ252"/>
      <c r="AFA252"/>
      <c r="AFB252"/>
      <c r="AFC252"/>
      <c r="AFD252"/>
      <c r="AFE252"/>
      <c r="AFF252"/>
      <c r="AFG252"/>
      <c r="AFH252"/>
      <c r="AFI252"/>
      <c r="AFJ252"/>
      <c r="AFK252"/>
      <c r="AFL252"/>
      <c r="AFM252"/>
      <c r="AFN252"/>
      <c r="AFO252"/>
      <c r="AFP252"/>
      <c r="AFQ252"/>
      <c r="AFR252"/>
      <c r="AFS252"/>
      <c r="AFT252"/>
      <c r="AFU252"/>
      <c r="AFV252"/>
      <c r="AFW252"/>
      <c r="AFX252"/>
      <c r="AFY252"/>
      <c r="AFZ252"/>
      <c r="AGA252"/>
      <c r="AGB252"/>
      <c r="AGC252"/>
      <c r="AGD252"/>
      <c r="AGE252"/>
      <c r="AGF252"/>
      <c r="AGG252"/>
      <c r="AGH252"/>
      <c r="AGI252"/>
      <c r="AGJ252"/>
      <c r="AGK252"/>
      <c r="AGL252"/>
      <c r="AGM252"/>
      <c r="AGN252"/>
      <c r="AGO252"/>
      <c r="AGP252"/>
      <c r="AGQ252"/>
      <c r="AGR252"/>
      <c r="AGS252"/>
      <c r="AGT252"/>
      <c r="AGU252"/>
      <c r="AGV252"/>
      <c r="AGW252"/>
      <c r="AGX252"/>
      <c r="AGY252"/>
      <c r="AGZ252"/>
      <c r="AHA252"/>
      <c r="AHB252"/>
      <c r="AHC252"/>
      <c r="AHD252"/>
      <c r="AHE252"/>
      <c r="AHF252"/>
      <c r="AHG252"/>
      <c r="AHH252"/>
      <c r="AHI252"/>
      <c r="AHJ252"/>
      <c r="AHK252"/>
      <c r="AHL252"/>
      <c r="AHM252"/>
      <c r="AHN252"/>
      <c r="AHO252"/>
      <c r="AHP252"/>
      <c r="AHQ252"/>
      <c r="AHR252"/>
      <c r="AHS252"/>
      <c r="AHT252"/>
      <c r="AHU252"/>
      <c r="AHV252"/>
      <c r="AHW252"/>
      <c r="AHX252"/>
      <c r="AHY252"/>
      <c r="AHZ252"/>
      <c r="AIA252"/>
      <c r="AIB252"/>
      <c r="AIC252"/>
      <c r="AID252"/>
      <c r="AIE252"/>
      <c r="AIF252"/>
      <c r="AIG252"/>
      <c r="AIH252"/>
      <c r="AII252"/>
      <c r="AIJ252"/>
      <c r="AIK252"/>
      <c r="AIL252"/>
      <c r="AIM252"/>
      <c r="AIN252"/>
      <c r="AIO252"/>
      <c r="AIP252"/>
      <c r="AIQ252"/>
      <c r="AIR252"/>
      <c r="AIS252"/>
      <c r="AIT252"/>
      <c r="AIU252"/>
      <c r="AIV252"/>
      <c r="AIW252"/>
      <c r="AIX252"/>
      <c r="AIY252"/>
      <c r="AIZ252"/>
      <c r="AJA252"/>
      <c r="AJB252"/>
      <c r="AJC252"/>
      <c r="AJD252"/>
      <c r="AJE252"/>
      <c r="AJF252"/>
      <c r="AJG252"/>
      <c r="AJH252"/>
      <c r="AJI252"/>
      <c r="AJJ252"/>
      <c r="AJK252"/>
      <c r="AJL252"/>
      <c r="AJM252"/>
      <c r="AJN252"/>
      <c r="AJO252"/>
      <c r="AJP252"/>
      <c r="AJQ252"/>
      <c r="AJR252"/>
      <c r="AJS252"/>
      <c r="AJT252"/>
      <c r="AJU252"/>
      <c r="AJV252"/>
      <c r="AJW252"/>
      <c r="AJX252"/>
      <c r="AJY252"/>
      <c r="AJZ252"/>
      <c r="AKA252"/>
      <c r="AKB252"/>
      <c r="AKC252"/>
      <c r="AKD252"/>
      <c r="AKE252"/>
      <c r="AKF252"/>
      <c r="AKG252"/>
      <c r="AKH252"/>
      <c r="AKI252"/>
      <c r="AKJ252"/>
      <c r="AKK252"/>
      <c r="AKL252"/>
      <c r="AKM252"/>
      <c r="AKN252"/>
      <c r="AKO252"/>
      <c r="AKP252"/>
      <c r="AKQ252"/>
      <c r="AKR252"/>
      <c r="AKS252"/>
      <c r="AKT252"/>
      <c r="AKU252"/>
      <c r="AKV252"/>
      <c r="AKW252"/>
      <c r="AKX252"/>
      <c r="AKY252"/>
      <c r="AKZ252"/>
      <c r="ALA252"/>
      <c r="ALB252"/>
      <c r="ALC252"/>
      <c r="ALD252"/>
      <c r="ALE252"/>
    </row>
    <row r="253" spans="2:993" ht="14.15" customHeight="1" x14ac:dyDescent="0.25">
      <c r="B253" s="114" t="str">
        <f>IFERROR(VLOOKUP(23,'Ficha 2. DATOS ACTUACIONES RHB'!$C$64:$AM$143,2,0),"")</f>
        <v/>
      </c>
      <c r="C253" s="779" t="str">
        <f>IFERROR(VLOOKUP(B253,'Ficha 2. DATOS ACTUACIONES RHB'!$D$64:$AR$143,2,0),"")</f>
        <v/>
      </c>
      <c r="D253" s="780"/>
      <c r="E253" s="780"/>
      <c r="F253" s="780"/>
      <c r="G253" s="780"/>
      <c r="H253" s="780"/>
      <c r="I253" s="780"/>
      <c r="J253" s="781"/>
      <c r="K253" s="769" t="str">
        <f>IFERROR(VLOOKUP(B253,'Ficha 2. DATOS ACTUACIONES RHB'!$D$64:$AR$143,15,0),"")</f>
        <v/>
      </c>
      <c r="L253" s="769"/>
      <c r="M253" s="493" t="str">
        <f>IFERROR(VLOOKUP(B253,'Ficha 2. DATOS ACTUACIONES RHB'!$D$64:$AR$143,24,0),"")</f>
        <v/>
      </c>
      <c r="N253" s="494"/>
      <c r="O253" s="494"/>
      <c r="P253" s="494"/>
      <c r="Q253" s="495"/>
      <c r="R253" s="493" t="str">
        <f t="shared" si="70"/>
        <v/>
      </c>
      <c r="S253" s="494"/>
      <c r="T253" s="494"/>
      <c r="U253" s="494"/>
      <c r="V253" s="495"/>
      <c r="W253" s="967" t="str">
        <f t="shared" si="71"/>
        <v/>
      </c>
      <c r="X253" s="968"/>
      <c r="Y253" s="968"/>
      <c r="Z253" s="968"/>
      <c r="AA253" s="969"/>
      <c r="AB253" s="493" t="str">
        <f t="shared" si="68"/>
        <v/>
      </c>
      <c r="AC253" s="494"/>
      <c r="AD253" s="494"/>
      <c r="AE253" s="494"/>
      <c r="AF253" s="495"/>
      <c r="AG253" s="973" t="str">
        <f t="shared" si="72"/>
        <v/>
      </c>
      <c r="AH253" s="950"/>
      <c r="AI253" s="950"/>
      <c r="AJ253" s="950"/>
      <c r="AK253" s="951"/>
      <c r="AL253" s="150" t="str">
        <f>IFERROR(VLOOKUP(B253,'Ficha 2. DATOS ACTUACIONES RHB'!$D$64:$AR$143,27,0),"")</f>
        <v/>
      </c>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c r="AAW253"/>
      <c r="AAX253"/>
      <c r="AAY253"/>
      <c r="AAZ253"/>
      <c r="ABA253"/>
      <c r="ABB253"/>
      <c r="ABC253"/>
      <c r="ABD253"/>
      <c r="ABE253"/>
      <c r="ABF253"/>
      <c r="ABG253"/>
      <c r="ABH253"/>
      <c r="ABI253"/>
      <c r="ABJ253"/>
      <c r="ABK253"/>
      <c r="ABL253"/>
      <c r="ABM253"/>
      <c r="ABN253"/>
      <c r="ABO253"/>
      <c r="ABP253"/>
      <c r="ABQ253"/>
      <c r="ABR253"/>
      <c r="ABS253"/>
      <c r="ABT253"/>
      <c r="ABU253"/>
      <c r="ABV253"/>
      <c r="ABW253"/>
      <c r="ABX253"/>
      <c r="ABY253"/>
      <c r="ABZ253"/>
      <c r="ACA253"/>
      <c r="ACB253"/>
      <c r="ACC253"/>
      <c r="ACD253"/>
      <c r="ACE253"/>
      <c r="ACF253"/>
      <c r="ACG253"/>
      <c r="ACH253"/>
      <c r="ACI253"/>
      <c r="ACJ253"/>
      <c r="ACK253"/>
      <c r="ACL253"/>
      <c r="ACM253"/>
      <c r="ACN253"/>
      <c r="ACO253"/>
      <c r="ACP253"/>
      <c r="ACQ253"/>
      <c r="ACR253"/>
      <c r="ACS253"/>
      <c r="ACT253"/>
      <c r="ACU253"/>
      <c r="ACV253"/>
      <c r="ACW253"/>
      <c r="ACX253"/>
      <c r="ACY253"/>
      <c r="ACZ253"/>
      <c r="ADA253"/>
      <c r="ADB253"/>
      <c r="ADC253"/>
      <c r="ADD253"/>
      <c r="ADE253"/>
      <c r="ADF253"/>
      <c r="ADG253"/>
      <c r="ADH253"/>
      <c r="ADI253"/>
      <c r="ADJ253"/>
      <c r="ADK253"/>
      <c r="ADL253"/>
      <c r="ADM253"/>
      <c r="ADN253"/>
      <c r="ADO253"/>
      <c r="ADP253"/>
      <c r="ADQ253"/>
      <c r="ADR253"/>
      <c r="ADS253"/>
      <c r="ADT253"/>
      <c r="ADU253"/>
      <c r="ADV253"/>
      <c r="ADW253"/>
      <c r="ADX253"/>
      <c r="ADY253"/>
      <c r="ADZ253"/>
      <c r="AEA253"/>
      <c r="AEB253"/>
      <c r="AEC253"/>
      <c r="AED253"/>
      <c r="AEE253"/>
      <c r="AEF253"/>
      <c r="AEG253"/>
      <c r="AEH253"/>
      <c r="AEI253"/>
      <c r="AEJ253"/>
      <c r="AEK253"/>
      <c r="AEL253"/>
      <c r="AEM253"/>
      <c r="AEN253"/>
      <c r="AEO253"/>
      <c r="AEP253"/>
      <c r="AEQ253"/>
      <c r="AER253"/>
      <c r="AES253"/>
      <c r="AET253"/>
      <c r="AEU253"/>
      <c r="AEV253"/>
      <c r="AEW253"/>
      <c r="AEX253"/>
      <c r="AEY253"/>
      <c r="AEZ253"/>
      <c r="AFA253"/>
      <c r="AFB253"/>
      <c r="AFC253"/>
      <c r="AFD253"/>
      <c r="AFE253"/>
      <c r="AFF253"/>
      <c r="AFG253"/>
      <c r="AFH253"/>
      <c r="AFI253"/>
      <c r="AFJ253"/>
      <c r="AFK253"/>
      <c r="AFL253"/>
      <c r="AFM253"/>
      <c r="AFN253"/>
      <c r="AFO253"/>
      <c r="AFP253"/>
      <c r="AFQ253"/>
      <c r="AFR253"/>
      <c r="AFS253"/>
      <c r="AFT253"/>
      <c r="AFU253"/>
      <c r="AFV253"/>
      <c r="AFW253"/>
      <c r="AFX253"/>
      <c r="AFY253"/>
      <c r="AFZ253"/>
      <c r="AGA253"/>
      <c r="AGB253"/>
      <c r="AGC253"/>
      <c r="AGD253"/>
      <c r="AGE253"/>
      <c r="AGF253"/>
      <c r="AGG253"/>
      <c r="AGH253"/>
      <c r="AGI253"/>
      <c r="AGJ253"/>
      <c r="AGK253"/>
      <c r="AGL253"/>
      <c r="AGM253"/>
      <c r="AGN253"/>
      <c r="AGO253"/>
      <c r="AGP253"/>
      <c r="AGQ253"/>
      <c r="AGR253"/>
      <c r="AGS253"/>
      <c r="AGT253"/>
      <c r="AGU253"/>
      <c r="AGV253"/>
      <c r="AGW253"/>
      <c r="AGX253"/>
      <c r="AGY253"/>
      <c r="AGZ253"/>
      <c r="AHA253"/>
      <c r="AHB253"/>
      <c r="AHC253"/>
      <c r="AHD253"/>
      <c r="AHE253"/>
      <c r="AHF253"/>
      <c r="AHG253"/>
      <c r="AHH253"/>
      <c r="AHI253"/>
      <c r="AHJ253"/>
      <c r="AHK253"/>
      <c r="AHL253"/>
      <c r="AHM253"/>
      <c r="AHN253"/>
      <c r="AHO253"/>
      <c r="AHP253"/>
      <c r="AHQ253"/>
      <c r="AHR253"/>
      <c r="AHS253"/>
      <c r="AHT253"/>
      <c r="AHU253"/>
      <c r="AHV253"/>
      <c r="AHW253"/>
      <c r="AHX253"/>
      <c r="AHY253"/>
      <c r="AHZ253"/>
      <c r="AIA253"/>
      <c r="AIB253"/>
      <c r="AIC253"/>
      <c r="AID253"/>
      <c r="AIE253"/>
      <c r="AIF253"/>
      <c r="AIG253"/>
      <c r="AIH253"/>
      <c r="AII253"/>
      <c r="AIJ253"/>
      <c r="AIK253"/>
      <c r="AIL253"/>
      <c r="AIM253"/>
      <c r="AIN253"/>
      <c r="AIO253"/>
      <c r="AIP253"/>
      <c r="AIQ253"/>
      <c r="AIR253"/>
      <c r="AIS253"/>
      <c r="AIT253"/>
      <c r="AIU253"/>
      <c r="AIV253"/>
      <c r="AIW253"/>
      <c r="AIX253"/>
      <c r="AIY253"/>
      <c r="AIZ253"/>
      <c r="AJA253"/>
      <c r="AJB253"/>
      <c r="AJC253"/>
      <c r="AJD253"/>
      <c r="AJE253"/>
      <c r="AJF253"/>
      <c r="AJG253"/>
      <c r="AJH253"/>
      <c r="AJI253"/>
      <c r="AJJ253"/>
      <c r="AJK253"/>
      <c r="AJL253"/>
      <c r="AJM253"/>
      <c r="AJN253"/>
      <c r="AJO253"/>
      <c r="AJP253"/>
      <c r="AJQ253"/>
      <c r="AJR253"/>
      <c r="AJS253"/>
      <c r="AJT253"/>
      <c r="AJU253"/>
      <c r="AJV253"/>
      <c r="AJW253"/>
      <c r="AJX253"/>
      <c r="AJY253"/>
      <c r="AJZ253"/>
      <c r="AKA253"/>
      <c r="AKB253"/>
      <c r="AKC253"/>
      <c r="AKD253"/>
      <c r="AKE253"/>
      <c r="AKF253"/>
      <c r="AKG253"/>
      <c r="AKH253"/>
      <c r="AKI253"/>
      <c r="AKJ253"/>
      <c r="AKK253"/>
      <c r="AKL253"/>
      <c r="AKM253"/>
      <c r="AKN253"/>
      <c r="AKO253"/>
      <c r="AKP253"/>
      <c r="AKQ253"/>
      <c r="AKR253"/>
      <c r="AKS253"/>
      <c r="AKT253"/>
      <c r="AKU253"/>
      <c r="AKV253"/>
      <c r="AKW253"/>
      <c r="AKX253"/>
      <c r="AKY253"/>
      <c r="AKZ253"/>
      <c r="ALA253"/>
      <c r="ALB253"/>
      <c r="ALC253"/>
      <c r="ALD253"/>
      <c r="ALE253"/>
    </row>
    <row r="254" spans="2:993" ht="14.15" customHeight="1" x14ac:dyDescent="0.25">
      <c r="B254" s="114" t="str">
        <f>IFERROR(VLOOKUP(24,'Ficha 2. DATOS ACTUACIONES RHB'!$C$64:$AM$143,2,0),"")</f>
        <v/>
      </c>
      <c r="C254" s="779" t="str">
        <f>IFERROR(VLOOKUP(B254,'Ficha 2. DATOS ACTUACIONES RHB'!$D$64:$AR$143,2,0),"")</f>
        <v/>
      </c>
      <c r="D254" s="780"/>
      <c r="E254" s="780"/>
      <c r="F254" s="780"/>
      <c r="G254" s="780"/>
      <c r="H254" s="780"/>
      <c r="I254" s="780"/>
      <c r="J254" s="781"/>
      <c r="K254" s="769" t="str">
        <f>IFERROR(VLOOKUP(B254,'Ficha 2. DATOS ACTUACIONES RHB'!$D$64:$AR$143,15,0),"")</f>
        <v/>
      </c>
      <c r="L254" s="769"/>
      <c r="M254" s="493" t="str">
        <f>IFERROR(VLOOKUP(B254,'Ficha 2. DATOS ACTUACIONES RHB'!$D$64:$AR$143,24,0),"")</f>
        <v/>
      </c>
      <c r="N254" s="494"/>
      <c r="O254" s="494"/>
      <c r="P254" s="494"/>
      <c r="Q254" s="495"/>
      <c r="R254" s="493" t="str">
        <f t="shared" si="70"/>
        <v/>
      </c>
      <c r="S254" s="494"/>
      <c r="T254" s="494"/>
      <c r="U254" s="494"/>
      <c r="V254" s="495"/>
      <c r="W254" s="967" t="str">
        <f t="shared" si="71"/>
        <v/>
      </c>
      <c r="X254" s="968"/>
      <c r="Y254" s="968"/>
      <c r="Z254" s="968"/>
      <c r="AA254" s="969"/>
      <c r="AB254" s="493" t="str">
        <f t="shared" si="68"/>
        <v/>
      </c>
      <c r="AC254" s="494"/>
      <c r="AD254" s="494"/>
      <c r="AE254" s="494"/>
      <c r="AF254" s="495"/>
      <c r="AG254" s="973" t="str">
        <f t="shared" si="72"/>
        <v/>
      </c>
      <c r="AH254" s="950"/>
      <c r="AI254" s="950"/>
      <c r="AJ254" s="950"/>
      <c r="AK254" s="951"/>
      <c r="AL254" s="150" t="str">
        <f>IFERROR(VLOOKUP(B254,'Ficha 2. DATOS ACTUACIONES RHB'!$D$64:$AR$143,27,0),"")</f>
        <v/>
      </c>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c r="AAW254"/>
      <c r="AAX254"/>
      <c r="AAY254"/>
      <c r="AAZ254"/>
      <c r="ABA254"/>
      <c r="ABB254"/>
      <c r="ABC254"/>
      <c r="ABD254"/>
      <c r="ABE254"/>
      <c r="ABF254"/>
      <c r="ABG254"/>
      <c r="ABH254"/>
      <c r="ABI254"/>
      <c r="ABJ254"/>
      <c r="ABK254"/>
      <c r="ABL254"/>
      <c r="ABM254"/>
      <c r="ABN254"/>
      <c r="ABO254"/>
      <c r="ABP254"/>
      <c r="ABQ254"/>
      <c r="ABR254"/>
      <c r="ABS254"/>
      <c r="ABT254"/>
      <c r="ABU254"/>
      <c r="ABV254"/>
      <c r="ABW254"/>
      <c r="ABX254"/>
      <c r="ABY254"/>
      <c r="ABZ254"/>
      <c r="ACA254"/>
      <c r="ACB254"/>
      <c r="ACC254"/>
      <c r="ACD254"/>
      <c r="ACE254"/>
      <c r="ACF254"/>
      <c r="ACG254"/>
      <c r="ACH254"/>
      <c r="ACI254"/>
      <c r="ACJ254"/>
      <c r="ACK254"/>
      <c r="ACL254"/>
      <c r="ACM254"/>
      <c r="ACN254"/>
      <c r="ACO254"/>
      <c r="ACP254"/>
      <c r="ACQ254"/>
      <c r="ACR254"/>
      <c r="ACS254"/>
      <c r="ACT254"/>
      <c r="ACU254"/>
      <c r="ACV254"/>
      <c r="ACW254"/>
      <c r="ACX254"/>
      <c r="ACY254"/>
      <c r="ACZ254"/>
      <c r="ADA254"/>
      <c r="ADB254"/>
      <c r="ADC254"/>
      <c r="ADD254"/>
      <c r="ADE254"/>
      <c r="ADF254"/>
      <c r="ADG254"/>
      <c r="ADH254"/>
      <c r="ADI254"/>
      <c r="ADJ254"/>
      <c r="ADK254"/>
      <c r="ADL254"/>
      <c r="ADM254"/>
      <c r="ADN254"/>
      <c r="ADO254"/>
      <c r="ADP254"/>
      <c r="ADQ254"/>
      <c r="ADR254"/>
      <c r="ADS254"/>
      <c r="ADT254"/>
      <c r="ADU254"/>
      <c r="ADV254"/>
      <c r="ADW254"/>
      <c r="ADX254"/>
      <c r="ADY254"/>
      <c r="ADZ254"/>
      <c r="AEA254"/>
      <c r="AEB254"/>
      <c r="AEC254"/>
      <c r="AED254"/>
      <c r="AEE254"/>
      <c r="AEF254"/>
      <c r="AEG254"/>
      <c r="AEH254"/>
      <c r="AEI254"/>
      <c r="AEJ254"/>
      <c r="AEK254"/>
      <c r="AEL254"/>
      <c r="AEM254"/>
      <c r="AEN254"/>
      <c r="AEO254"/>
      <c r="AEP254"/>
      <c r="AEQ254"/>
      <c r="AER254"/>
      <c r="AES254"/>
      <c r="AET254"/>
      <c r="AEU254"/>
      <c r="AEV254"/>
      <c r="AEW254"/>
      <c r="AEX254"/>
      <c r="AEY254"/>
      <c r="AEZ254"/>
      <c r="AFA254"/>
      <c r="AFB254"/>
      <c r="AFC254"/>
      <c r="AFD254"/>
      <c r="AFE254"/>
      <c r="AFF254"/>
      <c r="AFG254"/>
      <c r="AFH254"/>
      <c r="AFI254"/>
      <c r="AFJ254"/>
      <c r="AFK254"/>
      <c r="AFL254"/>
      <c r="AFM254"/>
      <c r="AFN254"/>
      <c r="AFO254"/>
      <c r="AFP254"/>
      <c r="AFQ254"/>
      <c r="AFR254"/>
      <c r="AFS254"/>
      <c r="AFT254"/>
      <c r="AFU254"/>
      <c r="AFV254"/>
      <c r="AFW254"/>
      <c r="AFX254"/>
      <c r="AFY254"/>
      <c r="AFZ254"/>
      <c r="AGA254"/>
      <c r="AGB254"/>
      <c r="AGC254"/>
      <c r="AGD254"/>
      <c r="AGE254"/>
      <c r="AGF254"/>
      <c r="AGG254"/>
      <c r="AGH254"/>
      <c r="AGI254"/>
      <c r="AGJ254"/>
      <c r="AGK254"/>
      <c r="AGL254"/>
      <c r="AGM254"/>
      <c r="AGN254"/>
      <c r="AGO254"/>
      <c r="AGP254"/>
      <c r="AGQ254"/>
      <c r="AGR254"/>
      <c r="AGS254"/>
      <c r="AGT254"/>
      <c r="AGU254"/>
      <c r="AGV254"/>
      <c r="AGW254"/>
      <c r="AGX254"/>
      <c r="AGY254"/>
      <c r="AGZ254"/>
      <c r="AHA254"/>
      <c r="AHB254"/>
      <c r="AHC254"/>
      <c r="AHD254"/>
      <c r="AHE254"/>
      <c r="AHF254"/>
      <c r="AHG254"/>
      <c r="AHH254"/>
      <c r="AHI254"/>
      <c r="AHJ254"/>
      <c r="AHK254"/>
      <c r="AHL254"/>
      <c r="AHM254"/>
      <c r="AHN254"/>
      <c r="AHO254"/>
      <c r="AHP254"/>
      <c r="AHQ254"/>
      <c r="AHR254"/>
      <c r="AHS254"/>
      <c r="AHT254"/>
      <c r="AHU254"/>
      <c r="AHV254"/>
      <c r="AHW254"/>
      <c r="AHX254"/>
      <c r="AHY254"/>
      <c r="AHZ254"/>
      <c r="AIA254"/>
      <c r="AIB254"/>
      <c r="AIC254"/>
      <c r="AID254"/>
      <c r="AIE254"/>
      <c r="AIF254"/>
      <c r="AIG254"/>
      <c r="AIH254"/>
      <c r="AII254"/>
      <c r="AIJ254"/>
      <c r="AIK254"/>
      <c r="AIL254"/>
      <c r="AIM254"/>
      <c r="AIN254"/>
      <c r="AIO254"/>
      <c r="AIP254"/>
      <c r="AIQ254"/>
      <c r="AIR254"/>
      <c r="AIS254"/>
      <c r="AIT254"/>
      <c r="AIU254"/>
      <c r="AIV254"/>
      <c r="AIW254"/>
      <c r="AIX254"/>
      <c r="AIY254"/>
      <c r="AIZ254"/>
      <c r="AJA254"/>
      <c r="AJB254"/>
      <c r="AJC254"/>
      <c r="AJD254"/>
      <c r="AJE254"/>
      <c r="AJF254"/>
      <c r="AJG254"/>
      <c r="AJH254"/>
      <c r="AJI254"/>
      <c r="AJJ254"/>
      <c r="AJK254"/>
      <c r="AJL254"/>
      <c r="AJM254"/>
      <c r="AJN254"/>
      <c r="AJO254"/>
      <c r="AJP254"/>
      <c r="AJQ254"/>
      <c r="AJR254"/>
      <c r="AJS254"/>
      <c r="AJT254"/>
      <c r="AJU254"/>
      <c r="AJV254"/>
      <c r="AJW254"/>
      <c r="AJX254"/>
      <c r="AJY254"/>
      <c r="AJZ254"/>
      <c r="AKA254"/>
      <c r="AKB254"/>
      <c r="AKC254"/>
      <c r="AKD254"/>
      <c r="AKE254"/>
      <c r="AKF254"/>
      <c r="AKG254"/>
      <c r="AKH254"/>
      <c r="AKI254"/>
      <c r="AKJ254"/>
      <c r="AKK254"/>
      <c r="AKL254"/>
      <c r="AKM254"/>
      <c r="AKN254"/>
      <c r="AKO254"/>
      <c r="AKP254"/>
      <c r="AKQ254"/>
      <c r="AKR254"/>
      <c r="AKS254"/>
      <c r="AKT254"/>
      <c r="AKU254"/>
      <c r="AKV254"/>
      <c r="AKW254"/>
      <c r="AKX254"/>
      <c r="AKY254"/>
      <c r="AKZ254"/>
      <c r="ALA254"/>
      <c r="ALB254"/>
      <c r="ALC254"/>
      <c r="ALD254"/>
      <c r="ALE254"/>
    </row>
    <row r="255" spans="2:993" ht="14.15" customHeight="1" x14ac:dyDescent="0.25">
      <c r="B255" s="114" t="str">
        <f>IFERROR(VLOOKUP(25,'Ficha 2. DATOS ACTUACIONES RHB'!$C$64:$AM$143,2,0),"")</f>
        <v/>
      </c>
      <c r="C255" s="779" t="str">
        <f>IFERROR(VLOOKUP(B255,'Ficha 2. DATOS ACTUACIONES RHB'!$D$64:$AR$143,2,0),"")</f>
        <v/>
      </c>
      <c r="D255" s="780"/>
      <c r="E255" s="780"/>
      <c r="F255" s="780"/>
      <c r="G255" s="780"/>
      <c r="H255" s="780"/>
      <c r="I255" s="780"/>
      <c r="J255" s="781"/>
      <c r="K255" s="769" t="str">
        <f>IFERROR(VLOOKUP(B255,'Ficha 2. DATOS ACTUACIONES RHB'!$D$64:$AR$143,15,0),"")</f>
        <v/>
      </c>
      <c r="L255" s="769"/>
      <c r="M255" s="493" t="str">
        <f>IFERROR(VLOOKUP(B255,'Ficha 2. DATOS ACTUACIONES RHB'!$D$64:$AR$143,24,0),"")</f>
        <v/>
      </c>
      <c r="N255" s="494"/>
      <c r="O255" s="494"/>
      <c r="P255" s="494"/>
      <c r="Q255" s="495"/>
      <c r="R255" s="493" t="str">
        <f t="shared" si="70"/>
        <v/>
      </c>
      <c r="S255" s="494"/>
      <c r="T255" s="494"/>
      <c r="U255" s="494"/>
      <c r="V255" s="495"/>
      <c r="W255" s="967" t="str">
        <f t="shared" si="71"/>
        <v/>
      </c>
      <c r="X255" s="968"/>
      <c r="Y255" s="968"/>
      <c r="Z255" s="968"/>
      <c r="AA255" s="969"/>
      <c r="AB255" s="493" t="str">
        <f t="shared" si="68"/>
        <v/>
      </c>
      <c r="AC255" s="494"/>
      <c r="AD255" s="494"/>
      <c r="AE255" s="494"/>
      <c r="AF255" s="495"/>
      <c r="AG255" s="973" t="str">
        <f t="shared" si="72"/>
        <v/>
      </c>
      <c r="AH255" s="950"/>
      <c r="AI255" s="950"/>
      <c r="AJ255" s="950"/>
      <c r="AK255" s="951"/>
      <c r="AL255" s="150" t="str">
        <f>IFERROR(VLOOKUP(B255,'Ficha 2. DATOS ACTUACIONES RHB'!$D$64:$AR$143,27,0),"")</f>
        <v/>
      </c>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c r="AAW255"/>
      <c r="AAX255"/>
      <c r="AAY255"/>
      <c r="AAZ255"/>
      <c r="ABA255"/>
      <c r="ABB255"/>
      <c r="ABC255"/>
      <c r="ABD255"/>
      <c r="ABE255"/>
      <c r="ABF255"/>
      <c r="ABG255"/>
      <c r="ABH255"/>
      <c r="ABI255"/>
      <c r="ABJ255"/>
      <c r="ABK255"/>
      <c r="ABL255"/>
      <c r="ABM255"/>
      <c r="ABN255"/>
      <c r="ABO255"/>
      <c r="ABP255"/>
      <c r="ABQ255"/>
      <c r="ABR255"/>
      <c r="ABS255"/>
      <c r="ABT255"/>
      <c r="ABU255"/>
      <c r="ABV255"/>
      <c r="ABW255"/>
      <c r="ABX255"/>
      <c r="ABY255"/>
      <c r="ABZ255"/>
      <c r="ACA255"/>
      <c r="ACB255"/>
      <c r="ACC255"/>
      <c r="ACD255"/>
      <c r="ACE255"/>
      <c r="ACF255"/>
      <c r="ACG255"/>
      <c r="ACH255"/>
      <c r="ACI255"/>
      <c r="ACJ255"/>
      <c r="ACK255"/>
      <c r="ACL255"/>
      <c r="ACM255"/>
      <c r="ACN255"/>
      <c r="ACO255"/>
      <c r="ACP255"/>
      <c r="ACQ255"/>
      <c r="ACR255"/>
      <c r="ACS255"/>
      <c r="ACT255"/>
      <c r="ACU255"/>
      <c r="ACV255"/>
      <c r="ACW255"/>
      <c r="ACX255"/>
      <c r="ACY255"/>
      <c r="ACZ255"/>
      <c r="ADA255"/>
      <c r="ADB255"/>
      <c r="ADC255"/>
      <c r="ADD255"/>
      <c r="ADE255"/>
      <c r="ADF255"/>
      <c r="ADG255"/>
      <c r="ADH255"/>
      <c r="ADI255"/>
      <c r="ADJ255"/>
      <c r="ADK255"/>
      <c r="ADL255"/>
      <c r="ADM255"/>
      <c r="ADN255"/>
      <c r="ADO255"/>
      <c r="ADP255"/>
      <c r="ADQ255"/>
      <c r="ADR255"/>
      <c r="ADS255"/>
      <c r="ADT255"/>
      <c r="ADU255"/>
      <c r="ADV255"/>
      <c r="ADW255"/>
      <c r="ADX255"/>
      <c r="ADY255"/>
      <c r="ADZ255"/>
      <c r="AEA255"/>
      <c r="AEB255"/>
      <c r="AEC255"/>
      <c r="AED255"/>
      <c r="AEE255"/>
      <c r="AEF255"/>
      <c r="AEG255"/>
      <c r="AEH255"/>
      <c r="AEI255"/>
      <c r="AEJ255"/>
      <c r="AEK255"/>
      <c r="AEL255"/>
      <c r="AEM255"/>
      <c r="AEN255"/>
      <c r="AEO255"/>
      <c r="AEP255"/>
      <c r="AEQ255"/>
      <c r="AER255"/>
      <c r="AES255"/>
      <c r="AET255"/>
      <c r="AEU255"/>
      <c r="AEV255"/>
      <c r="AEW255"/>
      <c r="AEX255"/>
      <c r="AEY255"/>
      <c r="AEZ255"/>
      <c r="AFA255"/>
      <c r="AFB255"/>
      <c r="AFC255"/>
      <c r="AFD255"/>
      <c r="AFE255"/>
      <c r="AFF255"/>
      <c r="AFG255"/>
      <c r="AFH255"/>
      <c r="AFI255"/>
      <c r="AFJ255"/>
      <c r="AFK255"/>
      <c r="AFL255"/>
      <c r="AFM255"/>
      <c r="AFN255"/>
      <c r="AFO255"/>
      <c r="AFP255"/>
      <c r="AFQ255"/>
      <c r="AFR255"/>
      <c r="AFS255"/>
      <c r="AFT255"/>
      <c r="AFU255"/>
      <c r="AFV255"/>
      <c r="AFW255"/>
      <c r="AFX255"/>
      <c r="AFY255"/>
      <c r="AFZ255"/>
      <c r="AGA255"/>
      <c r="AGB255"/>
      <c r="AGC255"/>
      <c r="AGD255"/>
      <c r="AGE255"/>
      <c r="AGF255"/>
      <c r="AGG255"/>
      <c r="AGH255"/>
      <c r="AGI255"/>
      <c r="AGJ255"/>
      <c r="AGK255"/>
      <c r="AGL255"/>
      <c r="AGM255"/>
      <c r="AGN255"/>
      <c r="AGO255"/>
      <c r="AGP255"/>
      <c r="AGQ255"/>
      <c r="AGR255"/>
      <c r="AGS255"/>
      <c r="AGT255"/>
      <c r="AGU255"/>
      <c r="AGV255"/>
      <c r="AGW255"/>
      <c r="AGX255"/>
      <c r="AGY255"/>
      <c r="AGZ255"/>
      <c r="AHA255"/>
      <c r="AHB255"/>
      <c r="AHC255"/>
      <c r="AHD255"/>
      <c r="AHE255"/>
      <c r="AHF255"/>
      <c r="AHG255"/>
      <c r="AHH255"/>
      <c r="AHI255"/>
      <c r="AHJ255"/>
      <c r="AHK255"/>
      <c r="AHL255"/>
      <c r="AHM255"/>
      <c r="AHN255"/>
      <c r="AHO255"/>
      <c r="AHP255"/>
      <c r="AHQ255"/>
      <c r="AHR255"/>
      <c r="AHS255"/>
      <c r="AHT255"/>
      <c r="AHU255"/>
      <c r="AHV255"/>
      <c r="AHW255"/>
      <c r="AHX255"/>
      <c r="AHY255"/>
      <c r="AHZ255"/>
      <c r="AIA255"/>
      <c r="AIB255"/>
      <c r="AIC255"/>
      <c r="AID255"/>
      <c r="AIE255"/>
      <c r="AIF255"/>
      <c r="AIG255"/>
      <c r="AIH255"/>
      <c r="AII255"/>
      <c r="AIJ255"/>
      <c r="AIK255"/>
      <c r="AIL255"/>
      <c r="AIM255"/>
      <c r="AIN255"/>
      <c r="AIO255"/>
      <c r="AIP255"/>
      <c r="AIQ255"/>
      <c r="AIR255"/>
      <c r="AIS255"/>
      <c r="AIT255"/>
      <c r="AIU255"/>
      <c r="AIV255"/>
      <c r="AIW255"/>
      <c r="AIX255"/>
      <c r="AIY255"/>
      <c r="AIZ255"/>
      <c r="AJA255"/>
      <c r="AJB255"/>
      <c r="AJC255"/>
      <c r="AJD255"/>
      <c r="AJE255"/>
      <c r="AJF255"/>
      <c r="AJG255"/>
      <c r="AJH255"/>
      <c r="AJI255"/>
      <c r="AJJ255"/>
      <c r="AJK255"/>
      <c r="AJL255"/>
      <c r="AJM255"/>
      <c r="AJN255"/>
      <c r="AJO255"/>
      <c r="AJP255"/>
      <c r="AJQ255"/>
      <c r="AJR255"/>
      <c r="AJS255"/>
      <c r="AJT255"/>
      <c r="AJU255"/>
      <c r="AJV255"/>
      <c r="AJW255"/>
      <c r="AJX255"/>
      <c r="AJY255"/>
      <c r="AJZ255"/>
      <c r="AKA255"/>
      <c r="AKB255"/>
      <c r="AKC255"/>
      <c r="AKD255"/>
      <c r="AKE255"/>
      <c r="AKF255"/>
      <c r="AKG255"/>
      <c r="AKH255"/>
      <c r="AKI255"/>
      <c r="AKJ255"/>
      <c r="AKK255"/>
      <c r="AKL255"/>
      <c r="AKM255"/>
      <c r="AKN255"/>
      <c r="AKO255"/>
      <c r="AKP255"/>
      <c r="AKQ255"/>
      <c r="AKR255"/>
      <c r="AKS255"/>
      <c r="AKT255"/>
      <c r="AKU255"/>
      <c r="AKV255"/>
      <c r="AKW255"/>
      <c r="AKX255"/>
      <c r="AKY255"/>
      <c r="AKZ255"/>
      <c r="ALA255"/>
      <c r="ALB255"/>
      <c r="ALC255"/>
      <c r="ALD255"/>
      <c r="ALE255"/>
    </row>
    <row r="256" spans="2:993" ht="14.15" customHeight="1" x14ac:dyDescent="0.25">
      <c r="B256" s="114" t="str">
        <f>IFERROR(VLOOKUP(26,'Ficha 2. DATOS ACTUACIONES RHB'!$C$64:$AM$143,2,0),"")</f>
        <v/>
      </c>
      <c r="C256" s="779" t="str">
        <f>IFERROR(VLOOKUP(B256,'Ficha 2. DATOS ACTUACIONES RHB'!$D$64:$AR$143,2,0),"")</f>
        <v/>
      </c>
      <c r="D256" s="780"/>
      <c r="E256" s="780"/>
      <c r="F256" s="780"/>
      <c r="G256" s="780"/>
      <c r="H256" s="780"/>
      <c r="I256" s="780"/>
      <c r="J256" s="781"/>
      <c r="K256" s="769" t="str">
        <f>IFERROR(VLOOKUP(B256,'Ficha 2. DATOS ACTUACIONES RHB'!$D$64:$AR$143,15,0),"")</f>
        <v/>
      </c>
      <c r="L256" s="769"/>
      <c r="M256" s="493" t="str">
        <f>IFERROR(VLOOKUP(B256,'Ficha 2. DATOS ACTUACIONES RHB'!$D$64:$AR$143,24,0),"")</f>
        <v/>
      </c>
      <c r="N256" s="494"/>
      <c r="O256" s="494"/>
      <c r="P256" s="494"/>
      <c r="Q256" s="495"/>
      <c r="R256" s="493" t="str">
        <f t="shared" si="70"/>
        <v/>
      </c>
      <c r="S256" s="494"/>
      <c r="T256" s="494"/>
      <c r="U256" s="494"/>
      <c r="V256" s="495"/>
      <c r="W256" s="967" t="str">
        <f t="shared" si="71"/>
        <v/>
      </c>
      <c r="X256" s="968"/>
      <c r="Y256" s="968"/>
      <c r="Z256" s="968"/>
      <c r="AA256" s="969"/>
      <c r="AB256" s="493" t="str">
        <f t="shared" si="68"/>
        <v/>
      </c>
      <c r="AC256" s="494"/>
      <c r="AD256" s="494"/>
      <c r="AE256" s="494"/>
      <c r="AF256" s="495"/>
      <c r="AG256" s="973" t="str">
        <f t="shared" si="72"/>
        <v/>
      </c>
      <c r="AH256" s="950"/>
      <c r="AI256" s="950"/>
      <c r="AJ256" s="950"/>
      <c r="AK256" s="951"/>
      <c r="AL256" s="150" t="str">
        <f>IFERROR(VLOOKUP(B256,'Ficha 2. DATOS ACTUACIONES RHB'!$D$64:$AR$143,27,0),"")</f>
        <v/>
      </c>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c r="AAW256"/>
      <c r="AAX256"/>
      <c r="AAY256"/>
      <c r="AAZ256"/>
      <c r="ABA256"/>
      <c r="ABB256"/>
      <c r="ABC256"/>
      <c r="ABD256"/>
      <c r="ABE256"/>
      <c r="ABF256"/>
      <c r="ABG256"/>
      <c r="ABH256"/>
      <c r="ABI256"/>
      <c r="ABJ256"/>
      <c r="ABK256"/>
      <c r="ABL256"/>
      <c r="ABM256"/>
      <c r="ABN256"/>
      <c r="ABO256"/>
      <c r="ABP256"/>
      <c r="ABQ256"/>
      <c r="ABR256"/>
      <c r="ABS256"/>
      <c r="ABT256"/>
      <c r="ABU256"/>
      <c r="ABV256"/>
      <c r="ABW256"/>
      <c r="ABX256"/>
      <c r="ABY256"/>
      <c r="ABZ256"/>
      <c r="ACA256"/>
      <c r="ACB256"/>
      <c r="ACC256"/>
      <c r="ACD256"/>
      <c r="ACE256"/>
      <c r="ACF256"/>
      <c r="ACG256"/>
      <c r="ACH256"/>
      <c r="ACI256"/>
      <c r="ACJ256"/>
      <c r="ACK256"/>
      <c r="ACL256"/>
      <c r="ACM256"/>
      <c r="ACN256"/>
      <c r="ACO256"/>
      <c r="ACP256"/>
      <c r="ACQ256"/>
      <c r="ACR256"/>
      <c r="ACS256"/>
      <c r="ACT256"/>
      <c r="ACU256"/>
      <c r="ACV256"/>
      <c r="ACW256"/>
      <c r="ACX256"/>
      <c r="ACY256"/>
      <c r="ACZ256"/>
      <c r="ADA256"/>
      <c r="ADB256"/>
      <c r="ADC256"/>
      <c r="ADD256"/>
      <c r="ADE256"/>
      <c r="ADF256"/>
      <c r="ADG256"/>
      <c r="ADH256"/>
      <c r="ADI256"/>
      <c r="ADJ256"/>
      <c r="ADK256"/>
      <c r="ADL256"/>
      <c r="ADM256"/>
      <c r="ADN256"/>
      <c r="ADO256"/>
      <c r="ADP256"/>
      <c r="ADQ256"/>
      <c r="ADR256"/>
      <c r="ADS256"/>
      <c r="ADT256"/>
      <c r="ADU256"/>
      <c r="ADV256"/>
      <c r="ADW256"/>
      <c r="ADX256"/>
      <c r="ADY256"/>
      <c r="ADZ256"/>
      <c r="AEA256"/>
      <c r="AEB256"/>
      <c r="AEC256"/>
      <c r="AED256"/>
      <c r="AEE256"/>
      <c r="AEF256"/>
      <c r="AEG256"/>
      <c r="AEH256"/>
      <c r="AEI256"/>
      <c r="AEJ256"/>
      <c r="AEK256"/>
      <c r="AEL256"/>
      <c r="AEM256"/>
      <c r="AEN256"/>
      <c r="AEO256"/>
      <c r="AEP256"/>
      <c r="AEQ256"/>
      <c r="AER256"/>
      <c r="AES256"/>
      <c r="AET256"/>
      <c r="AEU256"/>
      <c r="AEV256"/>
      <c r="AEW256"/>
      <c r="AEX256"/>
      <c r="AEY256"/>
      <c r="AEZ256"/>
      <c r="AFA256"/>
      <c r="AFB256"/>
      <c r="AFC256"/>
      <c r="AFD256"/>
      <c r="AFE256"/>
      <c r="AFF256"/>
      <c r="AFG256"/>
      <c r="AFH256"/>
      <c r="AFI256"/>
      <c r="AFJ256"/>
      <c r="AFK256"/>
      <c r="AFL256"/>
      <c r="AFM256"/>
      <c r="AFN256"/>
      <c r="AFO256"/>
      <c r="AFP256"/>
      <c r="AFQ256"/>
      <c r="AFR256"/>
      <c r="AFS256"/>
      <c r="AFT256"/>
      <c r="AFU256"/>
      <c r="AFV256"/>
      <c r="AFW256"/>
      <c r="AFX256"/>
      <c r="AFY256"/>
      <c r="AFZ256"/>
      <c r="AGA256"/>
      <c r="AGB256"/>
      <c r="AGC256"/>
      <c r="AGD256"/>
      <c r="AGE256"/>
      <c r="AGF256"/>
      <c r="AGG256"/>
      <c r="AGH256"/>
      <c r="AGI256"/>
      <c r="AGJ256"/>
      <c r="AGK256"/>
      <c r="AGL256"/>
      <c r="AGM256"/>
      <c r="AGN256"/>
      <c r="AGO256"/>
      <c r="AGP256"/>
      <c r="AGQ256"/>
      <c r="AGR256"/>
      <c r="AGS256"/>
      <c r="AGT256"/>
      <c r="AGU256"/>
      <c r="AGV256"/>
      <c r="AGW256"/>
      <c r="AGX256"/>
      <c r="AGY256"/>
      <c r="AGZ256"/>
      <c r="AHA256"/>
      <c r="AHB256"/>
      <c r="AHC256"/>
      <c r="AHD256"/>
      <c r="AHE256"/>
      <c r="AHF256"/>
      <c r="AHG256"/>
      <c r="AHH256"/>
      <c r="AHI256"/>
      <c r="AHJ256"/>
      <c r="AHK256"/>
      <c r="AHL256"/>
      <c r="AHM256"/>
      <c r="AHN256"/>
      <c r="AHO256"/>
      <c r="AHP256"/>
      <c r="AHQ256"/>
      <c r="AHR256"/>
      <c r="AHS256"/>
      <c r="AHT256"/>
      <c r="AHU256"/>
      <c r="AHV256"/>
      <c r="AHW256"/>
      <c r="AHX256"/>
      <c r="AHY256"/>
      <c r="AHZ256"/>
      <c r="AIA256"/>
      <c r="AIB256"/>
      <c r="AIC256"/>
      <c r="AID256"/>
      <c r="AIE256"/>
      <c r="AIF256"/>
      <c r="AIG256"/>
      <c r="AIH256"/>
      <c r="AII256"/>
      <c r="AIJ256"/>
      <c r="AIK256"/>
      <c r="AIL256"/>
      <c r="AIM256"/>
      <c r="AIN256"/>
      <c r="AIO256"/>
      <c r="AIP256"/>
      <c r="AIQ256"/>
      <c r="AIR256"/>
      <c r="AIS256"/>
      <c r="AIT256"/>
      <c r="AIU256"/>
      <c r="AIV256"/>
      <c r="AIW256"/>
      <c r="AIX256"/>
      <c r="AIY256"/>
      <c r="AIZ256"/>
      <c r="AJA256"/>
      <c r="AJB256"/>
      <c r="AJC256"/>
      <c r="AJD256"/>
      <c r="AJE256"/>
      <c r="AJF256"/>
      <c r="AJG256"/>
      <c r="AJH256"/>
      <c r="AJI256"/>
      <c r="AJJ256"/>
      <c r="AJK256"/>
      <c r="AJL256"/>
      <c r="AJM256"/>
      <c r="AJN256"/>
      <c r="AJO256"/>
      <c r="AJP256"/>
      <c r="AJQ256"/>
      <c r="AJR256"/>
      <c r="AJS256"/>
      <c r="AJT256"/>
      <c r="AJU256"/>
      <c r="AJV256"/>
      <c r="AJW256"/>
      <c r="AJX256"/>
      <c r="AJY256"/>
      <c r="AJZ256"/>
      <c r="AKA256"/>
      <c r="AKB256"/>
      <c r="AKC256"/>
      <c r="AKD256"/>
      <c r="AKE256"/>
      <c r="AKF256"/>
      <c r="AKG256"/>
      <c r="AKH256"/>
      <c r="AKI256"/>
      <c r="AKJ256"/>
      <c r="AKK256"/>
      <c r="AKL256"/>
      <c r="AKM256"/>
      <c r="AKN256"/>
      <c r="AKO256"/>
      <c r="AKP256"/>
      <c r="AKQ256"/>
      <c r="AKR256"/>
      <c r="AKS256"/>
      <c r="AKT256"/>
      <c r="AKU256"/>
      <c r="AKV256"/>
      <c r="AKW256"/>
      <c r="AKX256"/>
      <c r="AKY256"/>
      <c r="AKZ256"/>
      <c r="ALA256"/>
      <c r="ALB256"/>
      <c r="ALC256"/>
      <c r="ALD256"/>
      <c r="ALE256"/>
    </row>
    <row r="257" spans="2:993" ht="14.15" customHeight="1" x14ac:dyDescent="0.25">
      <c r="B257" s="114" t="str">
        <f>IFERROR(VLOOKUP(27,'Ficha 2. DATOS ACTUACIONES RHB'!$C$64:$AM$143,2,0),"")</f>
        <v/>
      </c>
      <c r="C257" s="779" t="str">
        <f>IFERROR(VLOOKUP(B257,'Ficha 2. DATOS ACTUACIONES RHB'!$D$64:$AR$143,2,0),"")</f>
        <v/>
      </c>
      <c r="D257" s="780"/>
      <c r="E257" s="780"/>
      <c r="F257" s="780"/>
      <c r="G257" s="780"/>
      <c r="H257" s="780"/>
      <c r="I257" s="780"/>
      <c r="J257" s="781"/>
      <c r="K257" s="769" t="str">
        <f>IFERROR(VLOOKUP(B257,'Ficha 2. DATOS ACTUACIONES RHB'!$D$64:$AR$143,15,0),"")</f>
        <v/>
      </c>
      <c r="L257" s="769"/>
      <c r="M257" s="493" t="str">
        <f>IFERROR(VLOOKUP(B257,'Ficha 2. DATOS ACTUACIONES RHB'!$D$64:$AR$143,24,0),"")</f>
        <v/>
      </c>
      <c r="N257" s="494"/>
      <c r="O257" s="494"/>
      <c r="P257" s="494"/>
      <c r="Q257" s="495"/>
      <c r="R257" s="493" t="str">
        <f t="shared" si="70"/>
        <v/>
      </c>
      <c r="S257" s="494"/>
      <c r="T257" s="494"/>
      <c r="U257" s="494"/>
      <c r="V257" s="495"/>
      <c r="W257" s="967" t="str">
        <f t="shared" si="71"/>
        <v/>
      </c>
      <c r="X257" s="968"/>
      <c r="Y257" s="968"/>
      <c r="Z257" s="968"/>
      <c r="AA257" s="969"/>
      <c r="AB257" s="493" t="str">
        <f t="shared" si="68"/>
        <v/>
      </c>
      <c r="AC257" s="494"/>
      <c r="AD257" s="494"/>
      <c r="AE257" s="494"/>
      <c r="AF257" s="495"/>
      <c r="AG257" s="973" t="str">
        <f t="shared" si="72"/>
        <v/>
      </c>
      <c r="AH257" s="950"/>
      <c r="AI257" s="950"/>
      <c r="AJ257" s="950"/>
      <c r="AK257" s="951"/>
      <c r="AL257" s="150" t="str">
        <f>IFERROR(VLOOKUP(B257,'Ficha 2. DATOS ACTUACIONES RHB'!$D$64:$AR$143,27,0),"")</f>
        <v/>
      </c>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c r="AAW257"/>
      <c r="AAX257"/>
      <c r="AAY257"/>
      <c r="AAZ257"/>
      <c r="ABA257"/>
      <c r="ABB257"/>
      <c r="ABC257"/>
      <c r="ABD257"/>
      <c r="ABE257"/>
      <c r="ABF257"/>
      <c r="ABG257"/>
      <c r="ABH257"/>
      <c r="ABI257"/>
      <c r="ABJ257"/>
      <c r="ABK257"/>
      <c r="ABL257"/>
      <c r="ABM257"/>
      <c r="ABN257"/>
      <c r="ABO257"/>
      <c r="ABP257"/>
      <c r="ABQ257"/>
      <c r="ABR257"/>
      <c r="ABS257"/>
      <c r="ABT257"/>
      <c r="ABU257"/>
      <c r="ABV257"/>
      <c r="ABW257"/>
      <c r="ABX257"/>
      <c r="ABY257"/>
      <c r="ABZ257"/>
      <c r="ACA257"/>
      <c r="ACB257"/>
      <c r="ACC257"/>
      <c r="ACD257"/>
      <c r="ACE257"/>
      <c r="ACF257"/>
      <c r="ACG257"/>
      <c r="ACH257"/>
      <c r="ACI257"/>
      <c r="ACJ257"/>
      <c r="ACK257"/>
      <c r="ACL257"/>
      <c r="ACM257"/>
      <c r="ACN257"/>
      <c r="ACO257"/>
      <c r="ACP257"/>
      <c r="ACQ257"/>
      <c r="ACR257"/>
      <c r="ACS257"/>
      <c r="ACT257"/>
      <c r="ACU257"/>
      <c r="ACV257"/>
      <c r="ACW257"/>
      <c r="ACX257"/>
      <c r="ACY257"/>
      <c r="ACZ257"/>
      <c r="ADA257"/>
      <c r="ADB257"/>
      <c r="ADC257"/>
      <c r="ADD257"/>
      <c r="ADE257"/>
      <c r="ADF257"/>
      <c r="ADG257"/>
      <c r="ADH257"/>
      <c r="ADI257"/>
      <c r="ADJ257"/>
      <c r="ADK257"/>
      <c r="ADL257"/>
      <c r="ADM257"/>
      <c r="ADN257"/>
      <c r="ADO257"/>
      <c r="ADP257"/>
      <c r="ADQ257"/>
      <c r="ADR257"/>
      <c r="ADS257"/>
      <c r="ADT257"/>
      <c r="ADU257"/>
      <c r="ADV257"/>
      <c r="ADW257"/>
      <c r="ADX257"/>
      <c r="ADY257"/>
      <c r="ADZ257"/>
      <c r="AEA257"/>
      <c r="AEB257"/>
      <c r="AEC257"/>
      <c r="AED257"/>
      <c r="AEE257"/>
      <c r="AEF257"/>
      <c r="AEG257"/>
      <c r="AEH257"/>
      <c r="AEI257"/>
      <c r="AEJ257"/>
      <c r="AEK257"/>
      <c r="AEL257"/>
      <c r="AEM257"/>
      <c r="AEN257"/>
      <c r="AEO257"/>
      <c r="AEP257"/>
      <c r="AEQ257"/>
      <c r="AER257"/>
      <c r="AES257"/>
      <c r="AET257"/>
      <c r="AEU257"/>
      <c r="AEV257"/>
      <c r="AEW257"/>
      <c r="AEX257"/>
      <c r="AEY257"/>
      <c r="AEZ257"/>
      <c r="AFA257"/>
      <c r="AFB257"/>
      <c r="AFC257"/>
      <c r="AFD257"/>
      <c r="AFE257"/>
      <c r="AFF257"/>
      <c r="AFG257"/>
      <c r="AFH257"/>
      <c r="AFI257"/>
      <c r="AFJ257"/>
      <c r="AFK257"/>
      <c r="AFL257"/>
      <c r="AFM257"/>
      <c r="AFN257"/>
      <c r="AFO257"/>
      <c r="AFP257"/>
      <c r="AFQ257"/>
      <c r="AFR257"/>
      <c r="AFS257"/>
      <c r="AFT257"/>
      <c r="AFU257"/>
      <c r="AFV257"/>
      <c r="AFW257"/>
      <c r="AFX257"/>
      <c r="AFY257"/>
      <c r="AFZ257"/>
      <c r="AGA257"/>
      <c r="AGB257"/>
      <c r="AGC257"/>
      <c r="AGD257"/>
      <c r="AGE257"/>
      <c r="AGF257"/>
      <c r="AGG257"/>
      <c r="AGH257"/>
      <c r="AGI257"/>
      <c r="AGJ257"/>
      <c r="AGK257"/>
      <c r="AGL257"/>
      <c r="AGM257"/>
      <c r="AGN257"/>
      <c r="AGO257"/>
      <c r="AGP257"/>
      <c r="AGQ257"/>
      <c r="AGR257"/>
      <c r="AGS257"/>
      <c r="AGT257"/>
      <c r="AGU257"/>
      <c r="AGV257"/>
      <c r="AGW257"/>
      <c r="AGX257"/>
      <c r="AGY257"/>
      <c r="AGZ257"/>
      <c r="AHA257"/>
      <c r="AHB257"/>
      <c r="AHC257"/>
      <c r="AHD257"/>
      <c r="AHE257"/>
      <c r="AHF257"/>
      <c r="AHG257"/>
      <c r="AHH257"/>
      <c r="AHI257"/>
      <c r="AHJ257"/>
      <c r="AHK257"/>
      <c r="AHL257"/>
      <c r="AHM257"/>
      <c r="AHN257"/>
      <c r="AHO257"/>
      <c r="AHP257"/>
      <c r="AHQ257"/>
      <c r="AHR257"/>
      <c r="AHS257"/>
      <c r="AHT257"/>
      <c r="AHU257"/>
      <c r="AHV257"/>
      <c r="AHW257"/>
      <c r="AHX257"/>
      <c r="AHY257"/>
      <c r="AHZ257"/>
      <c r="AIA257"/>
      <c r="AIB257"/>
      <c r="AIC257"/>
      <c r="AID257"/>
      <c r="AIE257"/>
      <c r="AIF257"/>
      <c r="AIG257"/>
      <c r="AIH257"/>
      <c r="AII257"/>
      <c r="AIJ257"/>
      <c r="AIK257"/>
      <c r="AIL257"/>
      <c r="AIM257"/>
      <c r="AIN257"/>
      <c r="AIO257"/>
      <c r="AIP257"/>
      <c r="AIQ257"/>
      <c r="AIR257"/>
      <c r="AIS257"/>
      <c r="AIT257"/>
      <c r="AIU257"/>
      <c r="AIV257"/>
      <c r="AIW257"/>
      <c r="AIX257"/>
      <c r="AIY257"/>
      <c r="AIZ257"/>
      <c r="AJA257"/>
      <c r="AJB257"/>
      <c r="AJC257"/>
      <c r="AJD257"/>
      <c r="AJE257"/>
      <c r="AJF257"/>
      <c r="AJG257"/>
      <c r="AJH257"/>
      <c r="AJI257"/>
      <c r="AJJ257"/>
      <c r="AJK257"/>
      <c r="AJL257"/>
      <c r="AJM257"/>
      <c r="AJN257"/>
      <c r="AJO257"/>
      <c r="AJP257"/>
      <c r="AJQ257"/>
      <c r="AJR257"/>
      <c r="AJS257"/>
      <c r="AJT257"/>
      <c r="AJU257"/>
      <c r="AJV257"/>
      <c r="AJW257"/>
      <c r="AJX257"/>
      <c r="AJY257"/>
      <c r="AJZ257"/>
      <c r="AKA257"/>
      <c r="AKB257"/>
      <c r="AKC257"/>
      <c r="AKD257"/>
      <c r="AKE257"/>
      <c r="AKF257"/>
      <c r="AKG257"/>
      <c r="AKH257"/>
      <c r="AKI257"/>
      <c r="AKJ257"/>
      <c r="AKK257"/>
      <c r="AKL257"/>
      <c r="AKM257"/>
      <c r="AKN257"/>
      <c r="AKO257"/>
      <c r="AKP257"/>
      <c r="AKQ257"/>
      <c r="AKR257"/>
      <c r="AKS257"/>
      <c r="AKT257"/>
      <c r="AKU257"/>
      <c r="AKV257"/>
      <c r="AKW257"/>
      <c r="AKX257"/>
      <c r="AKY257"/>
      <c r="AKZ257"/>
      <c r="ALA257"/>
      <c r="ALB257"/>
      <c r="ALC257"/>
      <c r="ALD257"/>
      <c r="ALE257"/>
    </row>
    <row r="258" spans="2:993" ht="14.15" customHeight="1" x14ac:dyDescent="0.25">
      <c r="B258" s="114" t="str">
        <f>IFERROR(VLOOKUP(28,'Ficha 2. DATOS ACTUACIONES RHB'!$C$64:$AM$143,2,0),"")</f>
        <v/>
      </c>
      <c r="C258" s="779" t="str">
        <f>IFERROR(VLOOKUP(B258,'Ficha 2. DATOS ACTUACIONES RHB'!$D$64:$AR$143,2,0),"")</f>
        <v/>
      </c>
      <c r="D258" s="780"/>
      <c r="E258" s="780"/>
      <c r="F258" s="780"/>
      <c r="G258" s="780"/>
      <c r="H258" s="780"/>
      <c r="I258" s="780"/>
      <c r="J258" s="781"/>
      <c r="K258" s="769" t="str">
        <f>IFERROR(VLOOKUP(B258,'Ficha 2. DATOS ACTUACIONES RHB'!$D$64:$AR$143,15,0),"")</f>
        <v/>
      </c>
      <c r="L258" s="769"/>
      <c r="M258" s="493" t="str">
        <f>IFERROR(VLOOKUP(B258,'Ficha 2. DATOS ACTUACIONES RHB'!$D$64:$AR$143,24,0),"")</f>
        <v/>
      </c>
      <c r="N258" s="494"/>
      <c r="O258" s="494"/>
      <c r="P258" s="494"/>
      <c r="Q258" s="495"/>
      <c r="R258" s="493" t="str">
        <f t="shared" si="70"/>
        <v/>
      </c>
      <c r="S258" s="494"/>
      <c r="T258" s="494"/>
      <c r="U258" s="494"/>
      <c r="V258" s="495"/>
      <c r="W258" s="967" t="str">
        <f t="shared" si="71"/>
        <v/>
      </c>
      <c r="X258" s="968"/>
      <c r="Y258" s="968"/>
      <c r="Z258" s="968"/>
      <c r="AA258" s="969"/>
      <c r="AB258" s="493" t="str">
        <f t="shared" si="68"/>
        <v/>
      </c>
      <c r="AC258" s="494"/>
      <c r="AD258" s="494"/>
      <c r="AE258" s="494"/>
      <c r="AF258" s="495"/>
      <c r="AG258" s="973" t="str">
        <f t="shared" si="72"/>
        <v/>
      </c>
      <c r="AH258" s="950"/>
      <c r="AI258" s="950"/>
      <c r="AJ258" s="950"/>
      <c r="AK258" s="951"/>
      <c r="AL258" s="150" t="str">
        <f>IFERROR(VLOOKUP(B258,'Ficha 2. DATOS ACTUACIONES RHB'!$D$64:$AR$143,27,0),"")</f>
        <v/>
      </c>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c r="AAW258"/>
      <c r="AAX258"/>
      <c r="AAY258"/>
      <c r="AAZ258"/>
      <c r="ABA258"/>
      <c r="ABB258"/>
      <c r="ABC258"/>
      <c r="ABD258"/>
      <c r="ABE258"/>
      <c r="ABF258"/>
      <c r="ABG258"/>
      <c r="ABH258"/>
      <c r="ABI258"/>
      <c r="ABJ258"/>
      <c r="ABK258"/>
      <c r="ABL258"/>
      <c r="ABM258"/>
      <c r="ABN258"/>
      <c r="ABO258"/>
      <c r="ABP258"/>
      <c r="ABQ258"/>
      <c r="ABR258"/>
      <c r="ABS258"/>
      <c r="ABT258"/>
      <c r="ABU258"/>
      <c r="ABV258"/>
      <c r="ABW258"/>
      <c r="ABX258"/>
      <c r="ABY258"/>
      <c r="ABZ258"/>
      <c r="ACA258"/>
      <c r="ACB258"/>
      <c r="ACC258"/>
      <c r="ACD258"/>
      <c r="ACE258"/>
      <c r="ACF258"/>
      <c r="ACG258"/>
      <c r="ACH258"/>
      <c r="ACI258"/>
      <c r="ACJ258"/>
      <c r="ACK258"/>
      <c r="ACL258"/>
      <c r="ACM258"/>
      <c r="ACN258"/>
      <c r="ACO258"/>
      <c r="ACP258"/>
      <c r="ACQ258"/>
      <c r="ACR258"/>
      <c r="ACS258"/>
      <c r="ACT258"/>
      <c r="ACU258"/>
      <c r="ACV258"/>
      <c r="ACW258"/>
      <c r="ACX258"/>
      <c r="ACY258"/>
      <c r="ACZ258"/>
      <c r="ADA258"/>
      <c r="ADB258"/>
      <c r="ADC258"/>
      <c r="ADD258"/>
      <c r="ADE258"/>
      <c r="ADF258"/>
      <c r="ADG258"/>
      <c r="ADH258"/>
      <c r="ADI258"/>
      <c r="ADJ258"/>
      <c r="ADK258"/>
      <c r="ADL258"/>
      <c r="ADM258"/>
      <c r="ADN258"/>
      <c r="ADO258"/>
      <c r="ADP258"/>
      <c r="ADQ258"/>
      <c r="ADR258"/>
      <c r="ADS258"/>
      <c r="ADT258"/>
      <c r="ADU258"/>
      <c r="ADV258"/>
      <c r="ADW258"/>
      <c r="ADX258"/>
      <c r="ADY258"/>
      <c r="ADZ258"/>
      <c r="AEA258"/>
      <c r="AEB258"/>
      <c r="AEC258"/>
      <c r="AED258"/>
      <c r="AEE258"/>
      <c r="AEF258"/>
      <c r="AEG258"/>
      <c r="AEH258"/>
      <c r="AEI258"/>
      <c r="AEJ258"/>
      <c r="AEK258"/>
      <c r="AEL258"/>
      <c r="AEM258"/>
      <c r="AEN258"/>
      <c r="AEO258"/>
      <c r="AEP258"/>
      <c r="AEQ258"/>
      <c r="AER258"/>
      <c r="AES258"/>
      <c r="AET258"/>
      <c r="AEU258"/>
      <c r="AEV258"/>
      <c r="AEW258"/>
      <c r="AEX258"/>
      <c r="AEY258"/>
      <c r="AEZ258"/>
      <c r="AFA258"/>
      <c r="AFB258"/>
      <c r="AFC258"/>
      <c r="AFD258"/>
      <c r="AFE258"/>
      <c r="AFF258"/>
      <c r="AFG258"/>
      <c r="AFH258"/>
      <c r="AFI258"/>
      <c r="AFJ258"/>
      <c r="AFK258"/>
      <c r="AFL258"/>
      <c r="AFM258"/>
      <c r="AFN258"/>
      <c r="AFO258"/>
      <c r="AFP258"/>
      <c r="AFQ258"/>
      <c r="AFR258"/>
      <c r="AFS258"/>
      <c r="AFT258"/>
      <c r="AFU258"/>
      <c r="AFV258"/>
      <c r="AFW258"/>
      <c r="AFX258"/>
      <c r="AFY258"/>
      <c r="AFZ258"/>
      <c r="AGA258"/>
      <c r="AGB258"/>
      <c r="AGC258"/>
      <c r="AGD258"/>
      <c r="AGE258"/>
      <c r="AGF258"/>
      <c r="AGG258"/>
      <c r="AGH258"/>
      <c r="AGI258"/>
      <c r="AGJ258"/>
      <c r="AGK258"/>
      <c r="AGL258"/>
      <c r="AGM258"/>
      <c r="AGN258"/>
      <c r="AGO258"/>
      <c r="AGP258"/>
      <c r="AGQ258"/>
      <c r="AGR258"/>
      <c r="AGS258"/>
      <c r="AGT258"/>
      <c r="AGU258"/>
      <c r="AGV258"/>
      <c r="AGW258"/>
      <c r="AGX258"/>
      <c r="AGY258"/>
      <c r="AGZ258"/>
      <c r="AHA258"/>
      <c r="AHB258"/>
      <c r="AHC258"/>
      <c r="AHD258"/>
      <c r="AHE258"/>
      <c r="AHF258"/>
      <c r="AHG258"/>
      <c r="AHH258"/>
      <c r="AHI258"/>
      <c r="AHJ258"/>
      <c r="AHK258"/>
      <c r="AHL258"/>
      <c r="AHM258"/>
      <c r="AHN258"/>
      <c r="AHO258"/>
      <c r="AHP258"/>
      <c r="AHQ258"/>
      <c r="AHR258"/>
      <c r="AHS258"/>
      <c r="AHT258"/>
      <c r="AHU258"/>
      <c r="AHV258"/>
      <c r="AHW258"/>
      <c r="AHX258"/>
      <c r="AHY258"/>
      <c r="AHZ258"/>
      <c r="AIA258"/>
      <c r="AIB258"/>
      <c r="AIC258"/>
      <c r="AID258"/>
      <c r="AIE258"/>
      <c r="AIF258"/>
      <c r="AIG258"/>
      <c r="AIH258"/>
      <c r="AII258"/>
      <c r="AIJ258"/>
      <c r="AIK258"/>
      <c r="AIL258"/>
      <c r="AIM258"/>
      <c r="AIN258"/>
      <c r="AIO258"/>
      <c r="AIP258"/>
      <c r="AIQ258"/>
      <c r="AIR258"/>
      <c r="AIS258"/>
      <c r="AIT258"/>
      <c r="AIU258"/>
      <c r="AIV258"/>
      <c r="AIW258"/>
      <c r="AIX258"/>
      <c r="AIY258"/>
      <c r="AIZ258"/>
      <c r="AJA258"/>
      <c r="AJB258"/>
      <c r="AJC258"/>
      <c r="AJD258"/>
      <c r="AJE258"/>
      <c r="AJF258"/>
      <c r="AJG258"/>
      <c r="AJH258"/>
      <c r="AJI258"/>
      <c r="AJJ258"/>
      <c r="AJK258"/>
      <c r="AJL258"/>
      <c r="AJM258"/>
      <c r="AJN258"/>
      <c r="AJO258"/>
      <c r="AJP258"/>
      <c r="AJQ258"/>
      <c r="AJR258"/>
      <c r="AJS258"/>
      <c r="AJT258"/>
      <c r="AJU258"/>
      <c r="AJV258"/>
      <c r="AJW258"/>
      <c r="AJX258"/>
      <c r="AJY258"/>
      <c r="AJZ258"/>
      <c r="AKA258"/>
      <c r="AKB258"/>
      <c r="AKC258"/>
      <c r="AKD258"/>
      <c r="AKE258"/>
      <c r="AKF258"/>
      <c r="AKG258"/>
      <c r="AKH258"/>
      <c r="AKI258"/>
      <c r="AKJ258"/>
      <c r="AKK258"/>
      <c r="AKL258"/>
      <c r="AKM258"/>
      <c r="AKN258"/>
      <c r="AKO258"/>
      <c r="AKP258"/>
      <c r="AKQ258"/>
      <c r="AKR258"/>
      <c r="AKS258"/>
      <c r="AKT258"/>
      <c r="AKU258"/>
      <c r="AKV258"/>
      <c r="AKW258"/>
      <c r="AKX258"/>
      <c r="AKY258"/>
      <c r="AKZ258"/>
      <c r="ALA258"/>
      <c r="ALB258"/>
      <c r="ALC258"/>
      <c r="ALD258"/>
      <c r="ALE258"/>
    </row>
    <row r="259" spans="2:993" ht="14.15" customHeight="1" x14ac:dyDescent="0.25">
      <c r="B259" s="114" t="str">
        <f>IFERROR(VLOOKUP(29,'Ficha 2. DATOS ACTUACIONES RHB'!$C$64:$AM$143,2,0),"")</f>
        <v/>
      </c>
      <c r="C259" s="779" t="str">
        <f>IFERROR(VLOOKUP(B259,'Ficha 2. DATOS ACTUACIONES RHB'!$D$64:$AR$143,2,0),"")</f>
        <v/>
      </c>
      <c r="D259" s="780"/>
      <c r="E259" s="780"/>
      <c r="F259" s="780"/>
      <c r="G259" s="780"/>
      <c r="H259" s="780"/>
      <c r="I259" s="780"/>
      <c r="J259" s="781"/>
      <c r="K259" s="769" t="str">
        <f>IFERROR(VLOOKUP(B259,'Ficha 2. DATOS ACTUACIONES RHB'!$D$64:$AR$143,15,0),"")</f>
        <v/>
      </c>
      <c r="L259" s="769"/>
      <c r="M259" s="493" t="str">
        <f>IFERROR(VLOOKUP(B259,'Ficha 2. DATOS ACTUACIONES RHB'!$D$64:$AR$143,24,0),"")</f>
        <v/>
      </c>
      <c r="N259" s="494"/>
      <c r="O259" s="494"/>
      <c r="P259" s="494"/>
      <c r="Q259" s="495"/>
      <c r="R259" s="493" t="str">
        <f t="shared" si="70"/>
        <v/>
      </c>
      <c r="S259" s="494"/>
      <c r="T259" s="494"/>
      <c r="U259" s="494"/>
      <c r="V259" s="495"/>
      <c r="W259" s="967" t="str">
        <f t="shared" si="71"/>
        <v/>
      </c>
      <c r="X259" s="968"/>
      <c r="Y259" s="968"/>
      <c r="Z259" s="968"/>
      <c r="AA259" s="969"/>
      <c r="AB259" s="493" t="str">
        <f t="shared" si="68"/>
        <v/>
      </c>
      <c r="AC259" s="494"/>
      <c r="AD259" s="494"/>
      <c r="AE259" s="494"/>
      <c r="AF259" s="495"/>
      <c r="AG259" s="973" t="str">
        <f t="shared" si="72"/>
        <v/>
      </c>
      <c r="AH259" s="950"/>
      <c r="AI259" s="950"/>
      <c r="AJ259" s="950"/>
      <c r="AK259" s="951"/>
      <c r="AL259" s="150" t="str">
        <f>IFERROR(VLOOKUP(B259,'Ficha 2. DATOS ACTUACIONES RHB'!$D$64:$AR$143,27,0),"")</f>
        <v/>
      </c>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c r="AAA259"/>
      <c r="AAB259"/>
      <c r="AAC259"/>
      <c r="AAD259"/>
      <c r="AAE259"/>
      <c r="AAF259"/>
      <c r="AAG259"/>
      <c r="AAH259"/>
      <c r="AAI259"/>
      <c r="AAJ259"/>
      <c r="AAK259"/>
      <c r="AAL259"/>
      <c r="AAM259"/>
      <c r="AAN259"/>
      <c r="AAO259"/>
      <c r="AAP259"/>
      <c r="AAQ259"/>
      <c r="AAR259"/>
      <c r="AAS259"/>
      <c r="AAT259"/>
      <c r="AAU259"/>
      <c r="AAV259"/>
      <c r="AAW259"/>
      <c r="AAX259"/>
      <c r="AAY259"/>
      <c r="AAZ259"/>
      <c r="ABA259"/>
      <c r="ABB259"/>
      <c r="ABC259"/>
      <c r="ABD259"/>
      <c r="ABE259"/>
      <c r="ABF259"/>
      <c r="ABG259"/>
      <c r="ABH259"/>
      <c r="ABI259"/>
      <c r="ABJ259"/>
      <c r="ABK259"/>
      <c r="ABL259"/>
      <c r="ABM259"/>
      <c r="ABN259"/>
      <c r="ABO259"/>
      <c r="ABP259"/>
      <c r="ABQ259"/>
      <c r="ABR259"/>
      <c r="ABS259"/>
      <c r="ABT259"/>
      <c r="ABU259"/>
      <c r="ABV259"/>
      <c r="ABW259"/>
      <c r="ABX259"/>
      <c r="ABY259"/>
      <c r="ABZ259"/>
      <c r="ACA259"/>
      <c r="ACB259"/>
      <c r="ACC259"/>
      <c r="ACD259"/>
      <c r="ACE259"/>
      <c r="ACF259"/>
      <c r="ACG259"/>
      <c r="ACH259"/>
      <c r="ACI259"/>
      <c r="ACJ259"/>
      <c r="ACK259"/>
      <c r="ACL259"/>
      <c r="ACM259"/>
      <c r="ACN259"/>
      <c r="ACO259"/>
      <c r="ACP259"/>
      <c r="ACQ259"/>
      <c r="ACR259"/>
      <c r="ACS259"/>
      <c r="ACT259"/>
      <c r="ACU259"/>
      <c r="ACV259"/>
      <c r="ACW259"/>
      <c r="ACX259"/>
      <c r="ACY259"/>
      <c r="ACZ259"/>
      <c r="ADA259"/>
      <c r="ADB259"/>
      <c r="ADC259"/>
      <c r="ADD259"/>
      <c r="ADE259"/>
      <c r="ADF259"/>
      <c r="ADG259"/>
      <c r="ADH259"/>
      <c r="ADI259"/>
      <c r="ADJ259"/>
      <c r="ADK259"/>
      <c r="ADL259"/>
      <c r="ADM259"/>
      <c r="ADN259"/>
      <c r="ADO259"/>
      <c r="ADP259"/>
      <c r="ADQ259"/>
      <c r="ADR259"/>
      <c r="ADS259"/>
      <c r="ADT259"/>
      <c r="ADU259"/>
      <c r="ADV259"/>
      <c r="ADW259"/>
      <c r="ADX259"/>
      <c r="ADY259"/>
      <c r="ADZ259"/>
      <c r="AEA259"/>
      <c r="AEB259"/>
      <c r="AEC259"/>
      <c r="AED259"/>
      <c r="AEE259"/>
      <c r="AEF259"/>
      <c r="AEG259"/>
      <c r="AEH259"/>
      <c r="AEI259"/>
      <c r="AEJ259"/>
      <c r="AEK259"/>
      <c r="AEL259"/>
      <c r="AEM259"/>
      <c r="AEN259"/>
      <c r="AEO259"/>
      <c r="AEP259"/>
      <c r="AEQ259"/>
      <c r="AER259"/>
      <c r="AES259"/>
      <c r="AET259"/>
      <c r="AEU259"/>
      <c r="AEV259"/>
      <c r="AEW259"/>
      <c r="AEX259"/>
      <c r="AEY259"/>
      <c r="AEZ259"/>
      <c r="AFA259"/>
      <c r="AFB259"/>
      <c r="AFC259"/>
      <c r="AFD259"/>
      <c r="AFE259"/>
      <c r="AFF259"/>
      <c r="AFG259"/>
      <c r="AFH259"/>
      <c r="AFI259"/>
      <c r="AFJ259"/>
      <c r="AFK259"/>
      <c r="AFL259"/>
      <c r="AFM259"/>
      <c r="AFN259"/>
      <c r="AFO259"/>
      <c r="AFP259"/>
      <c r="AFQ259"/>
      <c r="AFR259"/>
      <c r="AFS259"/>
      <c r="AFT259"/>
      <c r="AFU259"/>
      <c r="AFV259"/>
      <c r="AFW259"/>
      <c r="AFX259"/>
      <c r="AFY259"/>
      <c r="AFZ259"/>
      <c r="AGA259"/>
      <c r="AGB259"/>
      <c r="AGC259"/>
      <c r="AGD259"/>
      <c r="AGE259"/>
      <c r="AGF259"/>
      <c r="AGG259"/>
      <c r="AGH259"/>
      <c r="AGI259"/>
      <c r="AGJ259"/>
      <c r="AGK259"/>
      <c r="AGL259"/>
      <c r="AGM259"/>
      <c r="AGN259"/>
      <c r="AGO259"/>
      <c r="AGP259"/>
      <c r="AGQ259"/>
      <c r="AGR259"/>
      <c r="AGS259"/>
      <c r="AGT259"/>
      <c r="AGU259"/>
      <c r="AGV259"/>
      <c r="AGW259"/>
      <c r="AGX259"/>
      <c r="AGY259"/>
      <c r="AGZ259"/>
      <c r="AHA259"/>
      <c r="AHB259"/>
      <c r="AHC259"/>
      <c r="AHD259"/>
      <c r="AHE259"/>
      <c r="AHF259"/>
      <c r="AHG259"/>
      <c r="AHH259"/>
      <c r="AHI259"/>
      <c r="AHJ259"/>
      <c r="AHK259"/>
      <c r="AHL259"/>
      <c r="AHM259"/>
      <c r="AHN259"/>
      <c r="AHO259"/>
      <c r="AHP259"/>
      <c r="AHQ259"/>
      <c r="AHR259"/>
      <c r="AHS259"/>
      <c r="AHT259"/>
      <c r="AHU259"/>
      <c r="AHV259"/>
      <c r="AHW259"/>
      <c r="AHX259"/>
      <c r="AHY259"/>
      <c r="AHZ259"/>
      <c r="AIA259"/>
      <c r="AIB259"/>
      <c r="AIC259"/>
      <c r="AID259"/>
      <c r="AIE259"/>
      <c r="AIF259"/>
      <c r="AIG259"/>
      <c r="AIH259"/>
      <c r="AII259"/>
      <c r="AIJ259"/>
      <c r="AIK259"/>
      <c r="AIL259"/>
      <c r="AIM259"/>
      <c r="AIN259"/>
      <c r="AIO259"/>
      <c r="AIP259"/>
      <c r="AIQ259"/>
      <c r="AIR259"/>
      <c r="AIS259"/>
      <c r="AIT259"/>
      <c r="AIU259"/>
      <c r="AIV259"/>
      <c r="AIW259"/>
      <c r="AIX259"/>
      <c r="AIY259"/>
      <c r="AIZ259"/>
      <c r="AJA259"/>
      <c r="AJB259"/>
      <c r="AJC259"/>
      <c r="AJD259"/>
      <c r="AJE259"/>
      <c r="AJF259"/>
      <c r="AJG259"/>
      <c r="AJH259"/>
      <c r="AJI259"/>
      <c r="AJJ259"/>
      <c r="AJK259"/>
      <c r="AJL259"/>
      <c r="AJM259"/>
      <c r="AJN259"/>
      <c r="AJO259"/>
      <c r="AJP259"/>
      <c r="AJQ259"/>
      <c r="AJR259"/>
      <c r="AJS259"/>
      <c r="AJT259"/>
      <c r="AJU259"/>
      <c r="AJV259"/>
      <c r="AJW259"/>
      <c r="AJX259"/>
      <c r="AJY259"/>
      <c r="AJZ259"/>
      <c r="AKA259"/>
      <c r="AKB259"/>
      <c r="AKC259"/>
      <c r="AKD259"/>
      <c r="AKE259"/>
      <c r="AKF259"/>
      <c r="AKG259"/>
      <c r="AKH259"/>
      <c r="AKI259"/>
      <c r="AKJ259"/>
      <c r="AKK259"/>
      <c r="AKL259"/>
      <c r="AKM259"/>
      <c r="AKN259"/>
      <c r="AKO259"/>
      <c r="AKP259"/>
      <c r="AKQ259"/>
      <c r="AKR259"/>
      <c r="AKS259"/>
      <c r="AKT259"/>
      <c r="AKU259"/>
      <c r="AKV259"/>
      <c r="AKW259"/>
      <c r="AKX259"/>
      <c r="AKY259"/>
      <c r="AKZ259"/>
      <c r="ALA259"/>
      <c r="ALB259"/>
      <c r="ALC259"/>
      <c r="ALD259"/>
      <c r="ALE259"/>
    </row>
    <row r="260" spans="2:993" ht="14.15" customHeight="1" x14ac:dyDescent="0.25">
      <c r="B260" s="114" t="str">
        <f>IFERROR(VLOOKUP(30,'Ficha 2. DATOS ACTUACIONES RHB'!$C$64:$AM$143,2,0),"")</f>
        <v/>
      </c>
      <c r="C260" s="779" t="str">
        <f>IFERROR(VLOOKUP(B260,'Ficha 2. DATOS ACTUACIONES RHB'!$D$64:$AR$143,2,0),"")</f>
        <v/>
      </c>
      <c r="D260" s="780"/>
      <c r="E260" s="780"/>
      <c r="F260" s="780"/>
      <c r="G260" s="780"/>
      <c r="H260" s="780"/>
      <c r="I260" s="780"/>
      <c r="J260" s="781"/>
      <c r="K260" s="769" t="str">
        <f>IFERROR(VLOOKUP(B260,'Ficha 2. DATOS ACTUACIONES RHB'!$D$64:$AR$143,15,0),"")</f>
        <v/>
      </c>
      <c r="L260" s="769"/>
      <c r="M260" s="493" t="str">
        <f>IFERROR(VLOOKUP(B260,'Ficha 2. DATOS ACTUACIONES RHB'!$D$64:$AR$143,24,0),"")</f>
        <v/>
      </c>
      <c r="N260" s="494"/>
      <c r="O260" s="494"/>
      <c r="P260" s="494"/>
      <c r="Q260" s="495"/>
      <c r="R260" s="493" t="str">
        <f t="shared" si="70"/>
        <v/>
      </c>
      <c r="S260" s="494"/>
      <c r="T260" s="494"/>
      <c r="U260" s="494"/>
      <c r="V260" s="495"/>
      <c r="W260" s="967" t="str">
        <f t="shared" si="71"/>
        <v/>
      </c>
      <c r="X260" s="968"/>
      <c r="Y260" s="968"/>
      <c r="Z260" s="968"/>
      <c r="AA260" s="969"/>
      <c r="AB260" s="493" t="str">
        <f t="shared" si="68"/>
        <v/>
      </c>
      <c r="AC260" s="494"/>
      <c r="AD260" s="494"/>
      <c r="AE260" s="494"/>
      <c r="AF260" s="495"/>
      <c r="AG260" s="973" t="str">
        <f t="shared" si="72"/>
        <v/>
      </c>
      <c r="AH260" s="950"/>
      <c r="AI260" s="950"/>
      <c r="AJ260" s="950"/>
      <c r="AK260" s="951"/>
      <c r="AL260" s="150" t="str">
        <f>IFERROR(VLOOKUP(B260,'Ficha 2. DATOS ACTUACIONES RHB'!$D$64:$AR$143,27,0),"")</f>
        <v/>
      </c>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c r="AAW260"/>
      <c r="AAX260"/>
      <c r="AAY260"/>
      <c r="AAZ260"/>
      <c r="ABA260"/>
      <c r="ABB260"/>
      <c r="ABC260"/>
      <c r="ABD260"/>
      <c r="ABE260"/>
      <c r="ABF260"/>
      <c r="ABG260"/>
      <c r="ABH260"/>
      <c r="ABI260"/>
      <c r="ABJ260"/>
      <c r="ABK260"/>
      <c r="ABL260"/>
      <c r="ABM260"/>
      <c r="ABN260"/>
      <c r="ABO260"/>
      <c r="ABP260"/>
      <c r="ABQ260"/>
      <c r="ABR260"/>
      <c r="ABS260"/>
      <c r="ABT260"/>
      <c r="ABU260"/>
      <c r="ABV260"/>
      <c r="ABW260"/>
      <c r="ABX260"/>
      <c r="ABY260"/>
      <c r="ABZ260"/>
      <c r="ACA260"/>
      <c r="ACB260"/>
      <c r="ACC260"/>
      <c r="ACD260"/>
      <c r="ACE260"/>
      <c r="ACF260"/>
      <c r="ACG260"/>
      <c r="ACH260"/>
      <c r="ACI260"/>
      <c r="ACJ260"/>
      <c r="ACK260"/>
      <c r="ACL260"/>
      <c r="ACM260"/>
      <c r="ACN260"/>
      <c r="ACO260"/>
      <c r="ACP260"/>
      <c r="ACQ260"/>
      <c r="ACR260"/>
      <c r="ACS260"/>
      <c r="ACT260"/>
      <c r="ACU260"/>
      <c r="ACV260"/>
      <c r="ACW260"/>
      <c r="ACX260"/>
      <c r="ACY260"/>
      <c r="ACZ260"/>
      <c r="ADA260"/>
      <c r="ADB260"/>
      <c r="ADC260"/>
      <c r="ADD260"/>
      <c r="ADE260"/>
      <c r="ADF260"/>
      <c r="ADG260"/>
      <c r="ADH260"/>
      <c r="ADI260"/>
      <c r="ADJ260"/>
      <c r="ADK260"/>
      <c r="ADL260"/>
      <c r="ADM260"/>
      <c r="ADN260"/>
      <c r="ADO260"/>
      <c r="ADP260"/>
      <c r="ADQ260"/>
      <c r="ADR260"/>
      <c r="ADS260"/>
      <c r="ADT260"/>
      <c r="ADU260"/>
      <c r="ADV260"/>
      <c r="ADW260"/>
      <c r="ADX260"/>
      <c r="ADY260"/>
      <c r="ADZ260"/>
      <c r="AEA260"/>
      <c r="AEB260"/>
      <c r="AEC260"/>
      <c r="AED260"/>
      <c r="AEE260"/>
      <c r="AEF260"/>
      <c r="AEG260"/>
      <c r="AEH260"/>
      <c r="AEI260"/>
      <c r="AEJ260"/>
      <c r="AEK260"/>
      <c r="AEL260"/>
      <c r="AEM260"/>
      <c r="AEN260"/>
      <c r="AEO260"/>
      <c r="AEP260"/>
      <c r="AEQ260"/>
      <c r="AER260"/>
      <c r="AES260"/>
      <c r="AET260"/>
      <c r="AEU260"/>
      <c r="AEV260"/>
      <c r="AEW260"/>
      <c r="AEX260"/>
      <c r="AEY260"/>
      <c r="AEZ260"/>
      <c r="AFA260"/>
      <c r="AFB260"/>
      <c r="AFC260"/>
      <c r="AFD260"/>
      <c r="AFE260"/>
      <c r="AFF260"/>
      <c r="AFG260"/>
      <c r="AFH260"/>
      <c r="AFI260"/>
      <c r="AFJ260"/>
      <c r="AFK260"/>
      <c r="AFL260"/>
      <c r="AFM260"/>
      <c r="AFN260"/>
      <c r="AFO260"/>
      <c r="AFP260"/>
      <c r="AFQ260"/>
      <c r="AFR260"/>
      <c r="AFS260"/>
      <c r="AFT260"/>
      <c r="AFU260"/>
      <c r="AFV260"/>
      <c r="AFW260"/>
      <c r="AFX260"/>
      <c r="AFY260"/>
      <c r="AFZ260"/>
      <c r="AGA260"/>
      <c r="AGB260"/>
      <c r="AGC260"/>
      <c r="AGD260"/>
      <c r="AGE260"/>
      <c r="AGF260"/>
      <c r="AGG260"/>
      <c r="AGH260"/>
      <c r="AGI260"/>
      <c r="AGJ260"/>
      <c r="AGK260"/>
      <c r="AGL260"/>
      <c r="AGM260"/>
      <c r="AGN260"/>
      <c r="AGO260"/>
      <c r="AGP260"/>
      <c r="AGQ260"/>
      <c r="AGR260"/>
      <c r="AGS260"/>
      <c r="AGT260"/>
      <c r="AGU260"/>
      <c r="AGV260"/>
      <c r="AGW260"/>
      <c r="AGX260"/>
      <c r="AGY260"/>
      <c r="AGZ260"/>
      <c r="AHA260"/>
      <c r="AHB260"/>
      <c r="AHC260"/>
      <c r="AHD260"/>
      <c r="AHE260"/>
      <c r="AHF260"/>
      <c r="AHG260"/>
      <c r="AHH260"/>
      <c r="AHI260"/>
      <c r="AHJ260"/>
      <c r="AHK260"/>
      <c r="AHL260"/>
      <c r="AHM260"/>
      <c r="AHN260"/>
      <c r="AHO260"/>
      <c r="AHP260"/>
      <c r="AHQ260"/>
      <c r="AHR260"/>
      <c r="AHS260"/>
      <c r="AHT260"/>
      <c r="AHU260"/>
      <c r="AHV260"/>
      <c r="AHW260"/>
      <c r="AHX260"/>
      <c r="AHY260"/>
      <c r="AHZ260"/>
      <c r="AIA260"/>
      <c r="AIB260"/>
      <c r="AIC260"/>
      <c r="AID260"/>
      <c r="AIE260"/>
      <c r="AIF260"/>
      <c r="AIG260"/>
      <c r="AIH260"/>
      <c r="AII260"/>
      <c r="AIJ260"/>
      <c r="AIK260"/>
      <c r="AIL260"/>
      <c r="AIM260"/>
      <c r="AIN260"/>
      <c r="AIO260"/>
      <c r="AIP260"/>
      <c r="AIQ260"/>
      <c r="AIR260"/>
      <c r="AIS260"/>
      <c r="AIT260"/>
      <c r="AIU260"/>
      <c r="AIV260"/>
      <c r="AIW260"/>
      <c r="AIX260"/>
      <c r="AIY260"/>
      <c r="AIZ260"/>
      <c r="AJA260"/>
      <c r="AJB260"/>
      <c r="AJC260"/>
      <c r="AJD260"/>
      <c r="AJE260"/>
      <c r="AJF260"/>
      <c r="AJG260"/>
      <c r="AJH260"/>
      <c r="AJI260"/>
      <c r="AJJ260"/>
      <c r="AJK260"/>
      <c r="AJL260"/>
      <c r="AJM260"/>
      <c r="AJN260"/>
      <c r="AJO260"/>
      <c r="AJP260"/>
      <c r="AJQ260"/>
      <c r="AJR260"/>
      <c r="AJS260"/>
      <c r="AJT260"/>
      <c r="AJU260"/>
      <c r="AJV260"/>
      <c r="AJW260"/>
      <c r="AJX260"/>
      <c r="AJY260"/>
      <c r="AJZ260"/>
      <c r="AKA260"/>
      <c r="AKB260"/>
      <c r="AKC260"/>
      <c r="AKD260"/>
      <c r="AKE260"/>
      <c r="AKF260"/>
      <c r="AKG260"/>
      <c r="AKH260"/>
      <c r="AKI260"/>
      <c r="AKJ260"/>
      <c r="AKK260"/>
      <c r="AKL260"/>
      <c r="AKM260"/>
      <c r="AKN260"/>
      <c r="AKO260"/>
      <c r="AKP260"/>
      <c r="AKQ260"/>
      <c r="AKR260"/>
      <c r="AKS260"/>
      <c r="AKT260"/>
      <c r="AKU260"/>
      <c r="AKV260"/>
      <c r="AKW260"/>
      <c r="AKX260"/>
      <c r="AKY260"/>
      <c r="AKZ260"/>
      <c r="ALA260"/>
      <c r="ALB260"/>
      <c r="ALC260"/>
      <c r="ALD260"/>
      <c r="ALE260"/>
    </row>
    <row r="261" spans="2:993" ht="14.15" customHeight="1" x14ac:dyDescent="0.25">
      <c r="B261" s="114" t="str">
        <f>IFERROR(VLOOKUP(31,'Ficha 2. DATOS ACTUACIONES RHB'!$C$64:$AM$143,2,0),"")</f>
        <v/>
      </c>
      <c r="C261" s="779" t="str">
        <f>IFERROR(VLOOKUP(B261,'Ficha 2. DATOS ACTUACIONES RHB'!$D$64:$AR$143,2,0),"")</f>
        <v/>
      </c>
      <c r="D261" s="780"/>
      <c r="E261" s="780"/>
      <c r="F261" s="780"/>
      <c r="G261" s="780"/>
      <c r="H261" s="780"/>
      <c r="I261" s="780"/>
      <c r="J261" s="781"/>
      <c r="K261" s="769" t="str">
        <f>IFERROR(VLOOKUP(B261,'Ficha 2. DATOS ACTUACIONES RHB'!$D$64:$AR$143,15,0),"")</f>
        <v/>
      </c>
      <c r="L261" s="769"/>
      <c r="M261" s="493" t="str">
        <f>IFERROR(VLOOKUP(B261,'Ficha 2. DATOS ACTUACIONES RHB'!$D$64:$AR$143,24,0),"")</f>
        <v/>
      </c>
      <c r="N261" s="494"/>
      <c r="O261" s="494"/>
      <c r="P261" s="494"/>
      <c r="Q261" s="495"/>
      <c r="R261" s="493" t="str">
        <f t="shared" si="70"/>
        <v/>
      </c>
      <c r="S261" s="494"/>
      <c r="T261" s="494"/>
      <c r="U261" s="494"/>
      <c r="V261" s="495"/>
      <c r="W261" s="967" t="str">
        <f t="shared" si="71"/>
        <v/>
      </c>
      <c r="X261" s="968"/>
      <c r="Y261" s="968"/>
      <c r="Z261" s="968"/>
      <c r="AA261" s="969"/>
      <c r="AB261" s="493" t="str">
        <f t="shared" si="68"/>
        <v/>
      </c>
      <c r="AC261" s="494"/>
      <c r="AD261" s="494"/>
      <c r="AE261" s="494"/>
      <c r="AF261" s="495"/>
      <c r="AG261" s="973" t="str">
        <f t="shared" si="72"/>
        <v/>
      </c>
      <c r="AH261" s="950"/>
      <c r="AI261" s="950"/>
      <c r="AJ261" s="950"/>
      <c r="AK261" s="951"/>
      <c r="AL261" s="150" t="str">
        <f>IFERROR(VLOOKUP(B261,'Ficha 2. DATOS ACTUACIONES RHB'!$D$64:$AR$143,27,0),"")</f>
        <v/>
      </c>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c r="AAW261"/>
      <c r="AAX261"/>
      <c r="AAY261"/>
      <c r="AAZ261"/>
      <c r="ABA261"/>
      <c r="ABB261"/>
      <c r="ABC261"/>
      <c r="ABD261"/>
      <c r="ABE261"/>
      <c r="ABF261"/>
      <c r="ABG261"/>
      <c r="ABH261"/>
      <c r="ABI261"/>
      <c r="ABJ261"/>
      <c r="ABK261"/>
      <c r="ABL261"/>
      <c r="ABM261"/>
      <c r="ABN261"/>
      <c r="ABO261"/>
      <c r="ABP261"/>
      <c r="ABQ261"/>
      <c r="ABR261"/>
      <c r="ABS261"/>
      <c r="ABT261"/>
      <c r="ABU261"/>
      <c r="ABV261"/>
      <c r="ABW261"/>
      <c r="ABX261"/>
      <c r="ABY261"/>
      <c r="ABZ261"/>
      <c r="ACA261"/>
      <c r="ACB261"/>
      <c r="ACC261"/>
      <c r="ACD261"/>
      <c r="ACE261"/>
      <c r="ACF261"/>
      <c r="ACG261"/>
      <c r="ACH261"/>
      <c r="ACI261"/>
      <c r="ACJ261"/>
      <c r="ACK261"/>
      <c r="ACL261"/>
      <c r="ACM261"/>
      <c r="ACN261"/>
      <c r="ACO261"/>
      <c r="ACP261"/>
      <c r="ACQ261"/>
      <c r="ACR261"/>
      <c r="ACS261"/>
      <c r="ACT261"/>
      <c r="ACU261"/>
      <c r="ACV261"/>
      <c r="ACW261"/>
      <c r="ACX261"/>
      <c r="ACY261"/>
      <c r="ACZ261"/>
      <c r="ADA261"/>
      <c r="ADB261"/>
      <c r="ADC261"/>
      <c r="ADD261"/>
      <c r="ADE261"/>
      <c r="ADF261"/>
      <c r="ADG261"/>
      <c r="ADH261"/>
      <c r="ADI261"/>
      <c r="ADJ261"/>
      <c r="ADK261"/>
      <c r="ADL261"/>
      <c r="ADM261"/>
      <c r="ADN261"/>
      <c r="ADO261"/>
      <c r="ADP261"/>
      <c r="ADQ261"/>
      <c r="ADR261"/>
      <c r="ADS261"/>
      <c r="ADT261"/>
      <c r="ADU261"/>
      <c r="ADV261"/>
      <c r="ADW261"/>
      <c r="ADX261"/>
      <c r="ADY261"/>
      <c r="ADZ261"/>
      <c r="AEA261"/>
      <c r="AEB261"/>
      <c r="AEC261"/>
      <c r="AED261"/>
      <c r="AEE261"/>
      <c r="AEF261"/>
      <c r="AEG261"/>
      <c r="AEH261"/>
      <c r="AEI261"/>
      <c r="AEJ261"/>
      <c r="AEK261"/>
      <c r="AEL261"/>
      <c r="AEM261"/>
      <c r="AEN261"/>
      <c r="AEO261"/>
      <c r="AEP261"/>
      <c r="AEQ261"/>
      <c r="AER261"/>
      <c r="AES261"/>
      <c r="AET261"/>
      <c r="AEU261"/>
      <c r="AEV261"/>
      <c r="AEW261"/>
      <c r="AEX261"/>
      <c r="AEY261"/>
      <c r="AEZ261"/>
      <c r="AFA261"/>
      <c r="AFB261"/>
      <c r="AFC261"/>
      <c r="AFD261"/>
      <c r="AFE261"/>
      <c r="AFF261"/>
      <c r="AFG261"/>
      <c r="AFH261"/>
      <c r="AFI261"/>
      <c r="AFJ261"/>
      <c r="AFK261"/>
      <c r="AFL261"/>
      <c r="AFM261"/>
      <c r="AFN261"/>
      <c r="AFO261"/>
      <c r="AFP261"/>
      <c r="AFQ261"/>
      <c r="AFR261"/>
      <c r="AFS261"/>
      <c r="AFT261"/>
      <c r="AFU261"/>
      <c r="AFV261"/>
      <c r="AFW261"/>
      <c r="AFX261"/>
      <c r="AFY261"/>
      <c r="AFZ261"/>
      <c r="AGA261"/>
      <c r="AGB261"/>
      <c r="AGC261"/>
      <c r="AGD261"/>
      <c r="AGE261"/>
      <c r="AGF261"/>
      <c r="AGG261"/>
      <c r="AGH261"/>
      <c r="AGI261"/>
      <c r="AGJ261"/>
      <c r="AGK261"/>
      <c r="AGL261"/>
      <c r="AGM261"/>
      <c r="AGN261"/>
      <c r="AGO261"/>
      <c r="AGP261"/>
      <c r="AGQ261"/>
      <c r="AGR261"/>
      <c r="AGS261"/>
      <c r="AGT261"/>
      <c r="AGU261"/>
      <c r="AGV261"/>
      <c r="AGW261"/>
      <c r="AGX261"/>
      <c r="AGY261"/>
      <c r="AGZ261"/>
      <c r="AHA261"/>
      <c r="AHB261"/>
      <c r="AHC261"/>
      <c r="AHD261"/>
      <c r="AHE261"/>
      <c r="AHF261"/>
      <c r="AHG261"/>
      <c r="AHH261"/>
      <c r="AHI261"/>
      <c r="AHJ261"/>
      <c r="AHK261"/>
      <c r="AHL261"/>
      <c r="AHM261"/>
      <c r="AHN261"/>
      <c r="AHO261"/>
      <c r="AHP261"/>
      <c r="AHQ261"/>
      <c r="AHR261"/>
      <c r="AHS261"/>
      <c r="AHT261"/>
      <c r="AHU261"/>
      <c r="AHV261"/>
      <c r="AHW261"/>
      <c r="AHX261"/>
      <c r="AHY261"/>
      <c r="AHZ261"/>
      <c r="AIA261"/>
      <c r="AIB261"/>
      <c r="AIC261"/>
      <c r="AID261"/>
      <c r="AIE261"/>
      <c r="AIF261"/>
      <c r="AIG261"/>
      <c r="AIH261"/>
      <c r="AII261"/>
      <c r="AIJ261"/>
      <c r="AIK261"/>
      <c r="AIL261"/>
      <c r="AIM261"/>
      <c r="AIN261"/>
      <c r="AIO261"/>
      <c r="AIP261"/>
      <c r="AIQ261"/>
      <c r="AIR261"/>
      <c r="AIS261"/>
      <c r="AIT261"/>
      <c r="AIU261"/>
      <c r="AIV261"/>
      <c r="AIW261"/>
      <c r="AIX261"/>
      <c r="AIY261"/>
      <c r="AIZ261"/>
      <c r="AJA261"/>
      <c r="AJB261"/>
      <c r="AJC261"/>
      <c r="AJD261"/>
      <c r="AJE261"/>
      <c r="AJF261"/>
      <c r="AJG261"/>
      <c r="AJH261"/>
      <c r="AJI261"/>
      <c r="AJJ261"/>
      <c r="AJK261"/>
      <c r="AJL261"/>
      <c r="AJM261"/>
      <c r="AJN261"/>
      <c r="AJO261"/>
      <c r="AJP261"/>
      <c r="AJQ261"/>
      <c r="AJR261"/>
      <c r="AJS261"/>
      <c r="AJT261"/>
      <c r="AJU261"/>
      <c r="AJV261"/>
      <c r="AJW261"/>
      <c r="AJX261"/>
      <c r="AJY261"/>
      <c r="AJZ261"/>
      <c r="AKA261"/>
      <c r="AKB261"/>
      <c r="AKC261"/>
      <c r="AKD261"/>
      <c r="AKE261"/>
      <c r="AKF261"/>
      <c r="AKG261"/>
      <c r="AKH261"/>
      <c r="AKI261"/>
      <c r="AKJ261"/>
      <c r="AKK261"/>
      <c r="AKL261"/>
      <c r="AKM261"/>
      <c r="AKN261"/>
      <c r="AKO261"/>
      <c r="AKP261"/>
      <c r="AKQ261"/>
      <c r="AKR261"/>
      <c r="AKS261"/>
      <c r="AKT261"/>
      <c r="AKU261"/>
      <c r="AKV261"/>
      <c r="AKW261"/>
      <c r="AKX261"/>
      <c r="AKY261"/>
      <c r="AKZ261"/>
      <c r="ALA261"/>
      <c r="ALB261"/>
      <c r="ALC261"/>
      <c r="ALD261"/>
      <c r="ALE261"/>
    </row>
    <row r="262" spans="2:993" ht="14.15" customHeight="1" x14ac:dyDescent="0.25">
      <c r="B262" s="114" t="str">
        <f>IFERROR(VLOOKUP(32,'Ficha 2. DATOS ACTUACIONES RHB'!$C$64:$AM$143,2,0),"")</f>
        <v/>
      </c>
      <c r="C262" s="779" t="str">
        <f>IFERROR(VLOOKUP(B262,'Ficha 2. DATOS ACTUACIONES RHB'!$D$64:$AR$143,2,0),"")</f>
        <v/>
      </c>
      <c r="D262" s="780"/>
      <c r="E262" s="780"/>
      <c r="F262" s="780"/>
      <c r="G262" s="780"/>
      <c r="H262" s="780"/>
      <c r="I262" s="780"/>
      <c r="J262" s="781"/>
      <c r="K262" s="769" t="str">
        <f>IFERROR(VLOOKUP(B262,'Ficha 2. DATOS ACTUACIONES RHB'!$D$64:$AR$143,15,0),"")</f>
        <v/>
      </c>
      <c r="L262" s="769"/>
      <c r="M262" s="493" t="str">
        <f>IFERROR(VLOOKUP(B262,'Ficha 2. DATOS ACTUACIONES RHB'!$D$64:$AR$143,24,0),"")</f>
        <v/>
      </c>
      <c r="N262" s="494"/>
      <c r="O262" s="494"/>
      <c r="P262" s="494"/>
      <c r="Q262" s="495"/>
      <c r="R262" s="493" t="str">
        <f t="shared" si="70"/>
        <v/>
      </c>
      <c r="S262" s="494"/>
      <c r="T262" s="494"/>
      <c r="U262" s="494"/>
      <c r="V262" s="495"/>
      <c r="W262" s="967" t="str">
        <f t="shared" si="71"/>
        <v/>
      </c>
      <c r="X262" s="968"/>
      <c r="Y262" s="968"/>
      <c r="Z262" s="968"/>
      <c r="AA262" s="969"/>
      <c r="AB262" s="493" t="str">
        <f t="shared" si="68"/>
        <v/>
      </c>
      <c r="AC262" s="494"/>
      <c r="AD262" s="494"/>
      <c r="AE262" s="494"/>
      <c r="AF262" s="495"/>
      <c r="AG262" s="973" t="str">
        <f t="shared" si="72"/>
        <v/>
      </c>
      <c r="AH262" s="950"/>
      <c r="AI262" s="950"/>
      <c r="AJ262" s="950"/>
      <c r="AK262" s="951"/>
      <c r="AL262" s="150" t="str">
        <f>IFERROR(VLOOKUP(B262,'Ficha 2. DATOS ACTUACIONES RHB'!$D$64:$AR$143,27,0),"")</f>
        <v/>
      </c>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c r="AAW262"/>
      <c r="AAX262"/>
      <c r="AAY262"/>
      <c r="AAZ262"/>
      <c r="ABA262"/>
      <c r="ABB262"/>
      <c r="ABC262"/>
      <c r="ABD262"/>
      <c r="ABE262"/>
      <c r="ABF262"/>
      <c r="ABG262"/>
      <c r="ABH262"/>
      <c r="ABI262"/>
      <c r="ABJ262"/>
      <c r="ABK262"/>
      <c r="ABL262"/>
      <c r="ABM262"/>
      <c r="ABN262"/>
      <c r="ABO262"/>
      <c r="ABP262"/>
      <c r="ABQ262"/>
      <c r="ABR262"/>
      <c r="ABS262"/>
      <c r="ABT262"/>
      <c r="ABU262"/>
      <c r="ABV262"/>
      <c r="ABW262"/>
      <c r="ABX262"/>
      <c r="ABY262"/>
      <c r="ABZ262"/>
      <c r="ACA262"/>
      <c r="ACB262"/>
      <c r="ACC262"/>
      <c r="ACD262"/>
      <c r="ACE262"/>
      <c r="ACF262"/>
      <c r="ACG262"/>
      <c r="ACH262"/>
      <c r="ACI262"/>
      <c r="ACJ262"/>
      <c r="ACK262"/>
      <c r="ACL262"/>
      <c r="ACM262"/>
      <c r="ACN262"/>
      <c r="ACO262"/>
      <c r="ACP262"/>
      <c r="ACQ262"/>
      <c r="ACR262"/>
      <c r="ACS262"/>
      <c r="ACT262"/>
      <c r="ACU262"/>
      <c r="ACV262"/>
      <c r="ACW262"/>
      <c r="ACX262"/>
      <c r="ACY262"/>
      <c r="ACZ262"/>
      <c r="ADA262"/>
      <c r="ADB262"/>
      <c r="ADC262"/>
      <c r="ADD262"/>
      <c r="ADE262"/>
      <c r="ADF262"/>
      <c r="ADG262"/>
      <c r="ADH262"/>
      <c r="ADI262"/>
      <c r="ADJ262"/>
      <c r="ADK262"/>
      <c r="ADL262"/>
      <c r="ADM262"/>
      <c r="ADN262"/>
      <c r="ADO262"/>
      <c r="ADP262"/>
      <c r="ADQ262"/>
      <c r="ADR262"/>
      <c r="ADS262"/>
      <c r="ADT262"/>
      <c r="ADU262"/>
      <c r="ADV262"/>
      <c r="ADW262"/>
      <c r="ADX262"/>
      <c r="ADY262"/>
      <c r="ADZ262"/>
      <c r="AEA262"/>
      <c r="AEB262"/>
      <c r="AEC262"/>
      <c r="AED262"/>
      <c r="AEE262"/>
      <c r="AEF262"/>
      <c r="AEG262"/>
      <c r="AEH262"/>
      <c r="AEI262"/>
      <c r="AEJ262"/>
      <c r="AEK262"/>
      <c r="AEL262"/>
      <c r="AEM262"/>
      <c r="AEN262"/>
      <c r="AEO262"/>
      <c r="AEP262"/>
      <c r="AEQ262"/>
      <c r="AER262"/>
      <c r="AES262"/>
      <c r="AET262"/>
      <c r="AEU262"/>
      <c r="AEV262"/>
      <c r="AEW262"/>
      <c r="AEX262"/>
      <c r="AEY262"/>
      <c r="AEZ262"/>
      <c r="AFA262"/>
      <c r="AFB262"/>
      <c r="AFC262"/>
      <c r="AFD262"/>
      <c r="AFE262"/>
      <c r="AFF262"/>
      <c r="AFG262"/>
      <c r="AFH262"/>
      <c r="AFI262"/>
      <c r="AFJ262"/>
      <c r="AFK262"/>
      <c r="AFL262"/>
      <c r="AFM262"/>
      <c r="AFN262"/>
      <c r="AFO262"/>
      <c r="AFP262"/>
      <c r="AFQ262"/>
      <c r="AFR262"/>
      <c r="AFS262"/>
      <c r="AFT262"/>
      <c r="AFU262"/>
      <c r="AFV262"/>
      <c r="AFW262"/>
      <c r="AFX262"/>
      <c r="AFY262"/>
      <c r="AFZ262"/>
      <c r="AGA262"/>
      <c r="AGB262"/>
      <c r="AGC262"/>
      <c r="AGD262"/>
      <c r="AGE262"/>
      <c r="AGF262"/>
      <c r="AGG262"/>
      <c r="AGH262"/>
      <c r="AGI262"/>
      <c r="AGJ262"/>
      <c r="AGK262"/>
      <c r="AGL262"/>
      <c r="AGM262"/>
      <c r="AGN262"/>
      <c r="AGO262"/>
      <c r="AGP262"/>
      <c r="AGQ262"/>
      <c r="AGR262"/>
      <c r="AGS262"/>
      <c r="AGT262"/>
      <c r="AGU262"/>
      <c r="AGV262"/>
      <c r="AGW262"/>
      <c r="AGX262"/>
      <c r="AGY262"/>
      <c r="AGZ262"/>
      <c r="AHA262"/>
      <c r="AHB262"/>
      <c r="AHC262"/>
      <c r="AHD262"/>
      <c r="AHE262"/>
      <c r="AHF262"/>
      <c r="AHG262"/>
      <c r="AHH262"/>
      <c r="AHI262"/>
      <c r="AHJ262"/>
      <c r="AHK262"/>
      <c r="AHL262"/>
      <c r="AHM262"/>
      <c r="AHN262"/>
      <c r="AHO262"/>
      <c r="AHP262"/>
      <c r="AHQ262"/>
      <c r="AHR262"/>
      <c r="AHS262"/>
      <c r="AHT262"/>
      <c r="AHU262"/>
      <c r="AHV262"/>
      <c r="AHW262"/>
      <c r="AHX262"/>
      <c r="AHY262"/>
      <c r="AHZ262"/>
      <c r="AIA262"/>
      <c r="AIB262"/>
      <c r="AIC262"/>
      <c r="AID262"/>
      <c r="AIE262"/>
      <c r="AIF262"/>
      <c r="AIG262"/>
      <c r="AIH262"/>
      <c r="AII262"/>
      <c r="AIJ262"/>
      <c r="AIK262"/>
      <c r="AIL262"/>
      <c r="AIM262"/>
      <c r="AIN262"/>
      <c r="AIO262"/>
      <c r="AIP262"/>
      <c r="AIQ262"/>
      <c r="AIR262"/>
      <c r="AIS262"/>
      <c r="AIT262"/>
      <c r="AIU262"/>
      <c r="AIV262"/>
      <c r="AIW262"/>
      <c r="AIX262"/>
      <c r="AIY262"/>
      <c r="AIZ262"/>
      <c r="AJA262"/>
      <c r="AJB262"/>
      <c r="AJC262"/>
      <c r="AJD262"/>
      <c r="AJE262"/>
      <c r="AJF262"/>
      <c r="AJG262"/>
      <c r="AJH262"/>
      <c r="AJI262"/>
      <c r="AJJ262"/>
      <c r="AJK262"/>
      <c r="AJL262"/>
      <c r="AJM262"/>
      <c r="AJN262"/>
      <c r="AJO262"/>
      <c r="AJP262"/>
      <c r="AJQ262"/>
      <c r="AJR262"/>
      <c r="AJS262"/>
      <c r="AJT262"/>
      <c r="AJU262"/>
      <c r="AJV262"/>
      <c r="AJW262"/>
      <c r="AJX262"/>
      <c r="AJY262"/>
      <c r="AJZ262"/>
      <c r="AKA262"/>
      <c r="AKB262"/>
      <c r="AKC262"/>
      <c r="AKD262"/>
      <c r="AKE262"/>
      <c r="AKF262"/>
      <c r="AKG262"/>
      <c r="AKH262"/>
      <c r="AKI262"/>
      <c r="AKJ262"/>
      <c r="AKK262"/>
      <c r="AKL262"/>
      <c r="AKM262"/>
      <c r="AKN262"/>
      <c r="AKO262"/>
      <c r="AKP262"/>
      <c r="AKQ262"/>
      <c r="AKR262"/>
      <c r="AKS262"/>
      <c r="AKT262"/>
      <c r="AKU262"/>
      <c r="AKV262"/>
      <c r="AKW262"/>
      <c r="AKX262"/>
      <c r="AKY262"/>
      <c r="AKZ262"/>
      <c r="ALA262"/>
      <c r="ALB262"/>
      <c r="ALC262"/>
      <c r="ALD262"/>
      <c r="ALE262"/>
    </row>
    <row r="263" spans="2:993" ht="14.15" customHeight="1" x14ac:dyDescent="0.25">
      <c r="B263" s="114" t="str">
        <f>IFERROR(VLOOKUP(33,'Ficha 2. DATOS ACTUACIONES RHB'!$C$64:$AM$143,2,0),"")</f>
        <v/>
      </c>
      <c r="C263" s="779" t="str">
        <f>IFERROR(VLOOKUP(B263,'Ficha 2. DATOS ACTUACIONES RHB'!$D$64:$AR$143,2,0),"")</f>
        <v/>
      </c>
      <c r="D263" s="780"/>
      <c r="E263" s="780"/>
      <c r="F263" s="780"/>
      <c r="G263" s="780"/>
      <c r="H263" s="780"/>
      <c r="I263" s="780"/>
      <c r="J263" s="781"/>
      <c r="K263" s="769" t="str">
        <f>IFERROR(VLOOKUP(B263,'Ficha 2. DATOS ACTUACIONES RHB'!$D$64:$AR$143,15,0),"")</f>
        <v/>
      </c>
      <c r="L263" s="769"/>
      <c r="M263" s="493" t="str">
        <f>IFERROR(VLOOKUP(B263,'Ficha 2. DATOS ACTUACIONES RHB'!$D$64:$AR$143,24,0),"")</f>
        <v/>
      </c>
      <c r="N263" s="494"/>
      <c r="O263" s="494"/>
      <c r="P263" s="494"/>
      <c r="Q263" s="495"/>
      <c r="R263" s="493" t="str">
        <f t="shared" si="70"/>
        <v/>
      </c>
      <c r="S263" s="494"/>
      <c r="T263" s="494"/>
      <c r="U263" s="494"/>
      <c r="V263" s="495"/>
      <c r="W263" s="967" t="str">
        <f t="shared" si="71"/>
        <v/>
      </c>
      <c r="X263" s="968"/>
      <c r="Y263" s="968"/>
      <c r="Z263" s="968"/>
      <c r="AA263" s="969"/>
      <c r="AB263" s="493" t="str">
        <f t="shared" si="68"/>
        <v/>
      </c>
      <c r="AC263" s="494"/>
      <c r="AD263" s="494"/>
      <c r="AE263" s="494"/>
      <c r="AF263" s="495"/>
      <c r="AG263" s="973" t="str">
        <f t="shared" si="72"/>
        <v/>
      </c>
      <c r="AH263" s="950"/>
      <c r="AI263" s="950"/>
      <c r="AJ263" s="950"/>
      <c r="AK263" s="951"/>
      <c r="AL263" s="150" t="str">
        <f>IFERROR(VLOOKUP(B263,'Ficha 2. DATOS ACTUACIONES RHB'!$D$64:$AR$143,27,0),"")</f>
        <v/>
      </c>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c r="AAW263"/>
      <c r="AAX263"/>
      <c r="AAY263"/>
      <c r="AAZ263"/>
      <c r="ABA263"/>
      <c r="ABB263"/>
      <c r="ABC263"/>
      <c r="ABD263"/>
      <c r="ABE263"/>
      <c r="ABF263"/>
      <c r="ABG263"/>
      <c r="ABH263"/>
      <c r="ABI263"/>
      <c r="ABJ263"/>
      <c r="ABK263"/>
      <c r="ABL263"/>
      <c r="ABM263"/>
      <c r="ABN263"/>
      <c r="ABO263"/>
      <c r="ABP263"/>
      <c r="ABQ263"/>
      <c r="ABR263"/>
      <c r="ABS263"/>
      <c r="ABT263"/>
      <c r="ABU263"/>
      <c r="ABV263"/>
      <c r="ABW263"/>
      <c r="ABX263"/>
      <c r="ABY263"/>
      <c r="ABZ263"/>
      <c r="ACA263"/>
      <c r="ACB263"/>
      <c r="ACC263"/>
      <c r="ACD263"/>
      <c r="ACE263"/>
      <c r="ACF263"/>
      <c r="ACG263"/>
      <c r="ACH263"/>
      <c r="ACI263"/>
      <c r="ACJ263"/>
      <c r="ACK263"/>
      <c r="ACL263"/>
      <c r="ACM263"/>
      <c r="ACN263"/>
      <c r="ACO263"/>
      <c r="ACP263"/>
      <c r="ACQ263"/>
      <c r="ACR263"/>
      <c r="ACS263"/>
      <c r="ACT263"/>
      <c r="ACU263"/>
      <c r="ACV263"/>
      <c r="ACW263"/>
      <c r="ACX263"/>
      <c r="ACY263"/>
      <c r="ACZ263"/>
      <c r="ADA263"/>
      <c r="ADB263"/>
      <c r="ADC263"/>
      <c r="ADD263"/>
      <c r="ADE263"/>
      <c r="ADF263"/>
      <c r="ADG263"/>
      <c r="ADH263"/>
      <c r="ADI263"/>
      <c r="ADJ263"/>
      <c r="ADK263"/>
      <c r="ADL263"/>
      <c r="ADM263"/>
      <c r="ADN263"/>
      <c r="ADO263"/>
      <c r="ADP263"/>
      <c r="ADQ263"/>
      <c r="ADR263"/>
      <c r="ADS263"/>
      <c r="ADT263"/>
      <c r="ADU263"/>
      <c r="ADV263"/>
      <c r="ADW263"/>
      <c r="ADX263"/>
      <c r="ADY263"/>
      <c r="ADZ263"/>
      <c r="AEA263"/>
      <c r="AEB263"/>
      <c r="AEC263"/>
      <c r="AED263"/>
      <c r="AEE263"/>
      <c r="AEF263"/>
      <c r="AEG263"/>
      <c r="AEH263"/>
      <c r="AEI263"/>
      <c r="AEJ263"/>
      <c r="AEK263"/>
      <c r="AEL263"/>
      <c r="AEM263"/>
      <c r="AEN263"/>
      <c r="AEO263"/>
      <c r="AEP263"/>
      <c r="AEQ263"/>
      <c r="AER263"/>
      <c r="AES263"/>
      <c r="AET263"/>
      <c r="AEU263"/>
      <c r="AEV263"/>
      <c r="AEW263"/>
      <c r="AEX263"/>
      <c r="AEY263"/>
      <c r="AEZ263"/>
      <c r="AFA263"/>
      <c r="AFB263"/>
      <c r="AFC263"/>
      <c r="AFD263"/>
      <c r="AFE263"/>
      <c r="AFF263"/>
      <c r="AFG263"/>
      <c r="AFH263"/>
      <c r="AFI263"/>
      <c r="AFJ263"/>
      <c r="AFK263"/>
      <c r="AFL263"/>
      <c r="AFM263"/>
      <c r="AFN263"/>
      <c r="AFO263"/>
      <c r="AFP263"/>
      <c r="AFQ263"/>
      <c r="AFR263"/>
      <c r="AFS263"/>
      <c r="AFT263"/>
      <c r="AFU263"/>
      <c r="AFV263"/>
      <c r="AFW263"/>
      <c r="AFX263"/>
      <c r="AFY263"/>
      <c r="AFZ263"/>
      <c r="AGA263"/>
      <c r="AGB263"/>
      <c r="AGC263"/>
      <c r="AGD263"/>
      <c r="AGE263"/>
      <c r="AGF263"/>
      <c r="AGG263"/>
      <c r="AGH263"/>
      <c r="AGI263"/>
      <c r="AGJ263"/>
      <c r="AGK263"/>
      <c r="AGL263"/>
      <c r="AGM263"/>
      <c r="AGN263"/>
      <c r="AGO263"/>
      <c r="AGP263"/>
      <c r="AGQ263"/>
      <c r="AGR263"/>
      <c r="AGS263"/>
      <c r="AGT263"/>
      <c r="AGU263"/>
      <c r="AGV263"/>
      <c r="AGW263"/>
      <c r="AGX263"/>
      <c r="AGY263"/>
      <c r="AGZ263"/>
      <c r="AHA263"/>
      <c r="AHB263"/>
      <c r="AHC263"/>
      <c r="AHD263"/>
      <c r="AHE263"/>
      <c r="AHF263"/>
      <c r="AHG263"/>
      <c r="AHH263"/>
      <c r="AHI263"/>
      <c r="AHJ263"/>
      <c r="AHK263"/>
      <c r="AHL263"/>
      <c r="AHM263"/>
      <c r="AHN263"/>
      <c r="AHO263"/>
      <c r="AHP263"/>
      <c r="AHQ263"/>
      <c r="AHR263"/>
      <c r="AHS263"/>
      <c r="AHT263"/>
      <c r="AHU263"/>
      <c r="AHV263"/>
      <c r="AHW263"/>
      <c r="AHX263"/>
      <c r="AHY263"/>
      <c r="AHZ263"/>
      <c r="AIA263"/>
      <c r="AIB263"/>
      <c r="AIC263"/>
      <c r="AID263"/>
      <c r="AIE263"/>
      <c r="AIF263"/>
      <c r="AIG263"/>
      <c r="AIH263"/>
      <c r="AII263"/>
      <c r="AIJ263"/>
      <c r="AIK263"/>
      <c r="AIL263"/>
      <c r="AIM263"/>
      <c r="AIN263"/>
      <c r="AIO263"/>
      <c r="AIP263"/>
      <c r="AIQ263"/>
      <c r="AIR263"/>
      <c r="AIS263"/>
      <c r="AIT263"/>
      <c r="AIU263"/>
      <c r="AIV263"/>
      <c r="AIW263"/>
      <c r="AIX263"/>
      <c r="AIY263"/>
      <c r="AIZ263"/>
      <c r="AJA263"/>
      <c r="AJB263"/>
      <c r="AJC263"/>
      <c r="AJD263"/>
      <c r="AJE263"/>
      <c r="AJF263"/>
      <c r="AJG263"/>
      <c r="AJH263"/>
      <c r="AJI263"/>
      <c r="AJJ263"/>
      <c r="AJK263"/>
      <c r="AJL263"/>
      <c r="AJM263"/>
      <c r="AJN263"/>
      <c r="AJO263"/>
      <c r="AJP263"/>
      <c r="AJQ263"/>
      <c r="AJR263"/>
      <c r="AJS263"/>
      <c r="AJT263"/>
      <c r="AJU263"/>
      <c r="AJV263"/>
      <c r="AJW263"/>
      <c r="AJX263"/>
      <c r="AJY263"/>
      <c r="AJZ263"/>
      <c r="AKA263"/>
      <c r="AKB263"/>
      <c r="AKC263"/>
      <c r="AKD263"/>
      <c r="AKE263"/>
      <c r="AKF263"/>
      <c r="AKG263"/>
      <c r="AKH263"/>
      <c r="AKI263"/>
      <c r="AKJ263"/>
      <c r="AKK263"/>
      <c r="AKL263"/>
      <c r="AKM263"/>
      <c r="AKN263"/>
      <c r="AKO263"/>
      <c r="AKP263"/>
      <c r="AKQ263"/>
      <c r="AKR263"/>
      <c r="AKS263"/>
      <c r="AKT263"/>
      <c r="AKU263"/>
      <c r="AKV263"/>
      <c r="AKW263"/>
      <c r="AKX263"/>
      <c r="AKY263"/>
      <c r="AKZ263"/>
      <c r="ALA263"/>
      <c r="ALB263"/>
      <c r="ALC263"/>
      <c r="ALD263"/>
      <c r="ALE263"/>
    </row>
    <row r="264" spans="2:993" ht="14.15" customHeight="1" x14ac:dyDescent="0.25">
      <c r="B264" s="114" t="str">
        <f>IFERROR(VLOOKUP(34,'Ficha 2. DATOS ACTUACIONES RHB'!$C$64:$AM$143,2,0),"")</f>
        <v/>
      </c>
      <c r="C264" s="779" t="str">
        <f>IFERROR(VLOOKUP(B264,'Ficha 2. DATOS ACTUACIONES RHB'!$D$64:$AR$143,2,0),"")</f>
        <v/>
      </c>
      <c r="D264" s="780"/>
      <c r="E264" s="780"/>
      <c r="F264" s="780"/>
      <c r="G264" s="780"/>
      <c r="H264" s="780"/>
      <c r="I264" s="780"/>
      <c r="J264" s="781"/>
      <c r="K264" s="769" t="str">
        <f>IFERROR(VLOOKUP(B264,'Ficha 2. DATOS ACTUACIONES RHB'!$D$64:$AR$143,15,0),"")</f>
        <v/>
      </c>
      <c r="L264" s="769"/>
      <c r="M264" s="493" t="str">
        <f>IFERROR(VLOOKUP(B264,'Ficha 2. DATOS ACTUACIONES RHB'!$D$64:$AR$143,24,0),"")</f>
        <v/>
      </c>
      <c r="N264" s="494"/>
      <c r="O264" s="494"/>
      <c r="P264" s="494"/>
      <c r="Q264" s="495"/>
      <c r="R264" s="493" t="str">
        <f t="shared" si="70"/>
        <v/>
      </c>
      <c r="S264" s="494"/>
      <c r="T264" s="494"/>
      <c r="U264" s="494"/>
      <c r="V264" s="495"/>
      <c r="W264" s="967" t="str">
        <f t="shared" si="71"/>
        <v/>
      </c>
      <c r="X264" s="968"/>
      <c r="Y264" s="968"/>
      <c r="Z264" s="968"/>
      <c r="AA264" s="969"/>
      <c r="AB264" s="493" t="str">
        <f t="shared" si="68"/>
        <v/>
      </c>
      <c r="AC264" s="494"/>
      <c r="AD264" s="494"/>
      <c r="AE264" s="494"/>
      <c r="AF264" s="495"/>
      <c r="AG264" s="973" t="str">
        <f t="shared" si="72"/>
        <v/>
      </c>
      <c r="AH264" s="950"/>
      <c r="AI264" s="950"/>
      <c r="AJ264" s="950"/>
      <c r="AK264" s="951"/>
      <c r="AL264" s="150" t="str">
        <f>IFERROR(VLOOKUP(B264,'Ficha 2. DATOS ACTUACIONES RHB'!$D$64:$AR$143,27,0),"")</f>
        <v/>
      </c>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c r="AAW264"/>
      <c r="AAX264"/>
      <c r="AAY264"/>
      <c r="AAZ264"/>
      <c r="ABA264"/>
      <c r="ABB264"/>
      <c r="ABC264"/>
      <c r="ABD264"/>
      <c r="ABE264"/>
      <c r="ABF264"/>
      <c r="ABG264"/>
      <c r="ABH264"/>
      <c r="ABI264"/>
      <c r="ABJ264"/>
      <c r="ABK264"/>
      <c r="ABL264"/>
      <c r="ABM264"/>
      <c r="ABN264"/>
      <c r="ABO264"/>
      <c r="ABP264"/>
      <c r="ABQ264"/>
      <c r="ABR264"/>
      <c r="ABS264"/>
      <c r="ABT264"/>
      <c r="ABU264"/>
      <c r="ABV264"/>
      <c r="ABW264"/>
      <c r="ABX264"/>
      <c r="ABY264"/>
      <c r="ABZ264"/>
      <c r="ACA264"/>
      <c r="ACB264"/>
      <c r="ACC264"/>
      <c r="ACD264"/>
      <c r="ACE264"/>
      <c r="ACF264"/>
      <c r="ACG264"/>
      <c r="ACH264"/>
      <c r="ACI264"/>
      <c r="ACJ264"/>
      <c r="ACK264"/>
      <c r="ACL264"/>
      <c r="ACM264"/>
      <c r="ACN264"/>
      <c r="ACO264"/>
      <c r="ACP264"/>
      <c r="ACQ264"/>
      <c r="ACR264"/>
      <c r="ACS264"/>
      <c r="ACT264"/>
      <c r="ACU264"/>
      <c r="ACV264"/>
      <c r="ACW264"/>
      <c r="ACX264"/>
      <c r="ACY264"/>
      <c r="ACZ264"/>
      <c r="ADA264"/>
      <c r="ADB264"/>
      <c r="ADC264"/>
      <c r="ADD264"/>
      <c r="ADE264"/>
      <c r="ADF264"/>
      <c r="ADG264"/>
      <c r="ADH264"/>
      <c r="ADI264"/>
      <c r="ADJ264"/>
      <c r="ADK264"/>
      <c r="ADL264"/>
      <c r="ADM264"/>
      <c r="ADN264"/>
      <c r="ADO264"/>
      <c r="ADP264"/>
      <c r="ADQ264"/>
      <c r="ADR264"/>
      <c r="ADS264"/>
      <c r="ADT264"/>
      <c r="ADU264"/>
      <c r="ADV264"/>
      <c r="ADW264"/>
      <c r="ADX264"/>
      <c r="ADY264"/>
      <c r="ADZ264"/>
      <c r="AEA264"/>
      <c r="AEB264"/>
      <c r="AEC264"/>
      <c r="AED264"/>
      <c r="AEE264"/>
      <c r="AEF264"/>
      <c r="AEG264"/>
      <c r="AEH264"/>
      <c r="AEI264"/>
      <c r="AEJ264"/>
      <c r="AEK264"/>
      <c r="AEL264"/>
      <c r="AEM264"/>
      <c r="AEN264"/>
      <c r="AEO264"/>
      <c r="AEP264"/>
      <c r="AEQ264"/>
      <c r="AER264"/>
      <c r="AES264"/>
      <c r="AET264"/>
      <c r="AEU264"/>
      <c r="AEV264"/>
      <c r="AEW264"/>
      <c r="AEX264"/>
      <c r="AEY264"/>
      <c r="AEZ264"/>
      <c r="AFA264"/>
      <c r="AFB264"/>
      <c r="AFC264"/>
      <c r="AFD264"/>
      <c r="AFE264"/>
      <c r="AFF264"/>
      <c r="AFG264"/>
      <c r="AFH264"/>
      <c r="AFI264"/>
      <c r="AFJ264"/>
      <c r="AFK264"/>
      <c r="AFL264"/>
      <c r="AFM264"/>
      <c r="AFN264"/>
      <c r="AFO264"/>
      <c r="AFP264"/>
      <c r="AFQ264"/>
      <c r="AFR264"/>
      <c r="AFS264"/>
      <c r="AFT264"/>
      <c r="AFU264"/>
      <c r="AFV264"/>
      <c r="AFW264"/>
      <c r="AFX264"/>
      <c r="AFY264"/>
      <c r="AFZ264"/>
      <c r="AGA264"/>
      <c r="AGB264"/>
      <c r="AGC264"/>
      <c r="AGD264"/>
      <c r="AGE264"/>
      <c r="AGF264"/>
      <c r="AGG264"/>
      <c r="AGH264"/>
      <c r="AGI264"/>
      <c r="AGJ264"/>
      <c r="AGK264"/>
      <c r="AGL264"/>
      <c r="AGM264"/>
      <c r="AGN264"/>
      <c r="AGO264"/>
      <c r="AGP264"/>
      <c r="AGQ264"/>
      <c r="AGR264"/>
      <c r="AGS264"/>
      <c r="AGT264"/>
      <c r="AGU264"/>
      <c r="AGV264"/>
      <c r="AGW264"/>
      <c r="AGX264"/>
      <c r="AGY264"/>
      <c r="AGZ264"/>
      <c r="AHA264"/>
      <c r="AHB264"/>
      <c r="AHC264"/>
      <c r="AHD264"/>
      <c r="AHE264"/>
      <c r="AHF264"/>
      <c r="AHG264"/>
      <c r="AHH264"/>
      <c r="AHI264"/>
      <c r="AHJ264"/>
      <c r="AHK264"/>
      <c r="AHL264"/>
      <c r="AHM264"/>
      <c r="AHN264"/>
      <c r="AHO264"/>
      <c r="AHP264"/>
      <c r="AHQ264"/>
      <c r="AHR264"/>
      <c r="AHS264"/>
      <c r="AHT264"/>
      <c r="AHU264"/>
      <c r="AHV264"/>
      <c r="AHW264"/>
      <c r="AHX264"/>
      <c r="AHY264"/>
      <c r="AHZ264"/>
      <c r="AIA264"/>
      <c r="AIB264"/>
      <c r="AIC264"/>
      <c r="AID264"/>
      <c r="AIE264"/>
      <c r="AIF264"/>
      <c r="AIG264"/>
      <c r="AIH264"/>
      <c r="AII264"/>
      <c r="AIJ264"/>
      <c r="AIK264"/>
      <c r="AIL264"/>
      <c r="AIM264"/>
      <c r="AIN264"/>
      <c r="AIO264"/>
      <c r="AIP264"/>
      <c r="AIQ264"/>
      <c r="AIR264"/>
      <c r="AIS264"/>
      <c r="AIT264"/>
      <c r="AIU264"/>
      <c r="AIV264"/>
      <c r="AIW264"/>
      <c r="AIX264"/>
      <c r="AIY264"/>
      <c r="AIZ264"/>
      <c r="AJA264"/>
      <c r="AJB264"/>
      <c r="AJC264"/>
      <c r="AJD264"/>
      <c r="AJE264"/>
      <c r="AJF264"/>
      <c r="AJG264"/>
      <c r="AJH264"/>
      <c r="AJI264"/>
      <c r="AJJ264"/>
      <c r="AJK264"/>
      <c r="AJL264"/>
      <c r="AJM264"/>
      <c r="AJN264"/>
      <c r="AJO264"/>
      <c r="AJP264"/>
      <c r="AJQ264"/>
      <c r="AJR264"/>
      <c r="AJS264"/>
      <c r="AJT264"/>
      <c r="AJU264"/>
      <c r="AJV264"/>
      <c r="AJW264"/>
      <c r="AJX264"/>
      <c r="AJY264"/>
      <c r="AJZ264"/>
      <c r="AKA264"/>
      <c r="AKB264"/>
      <c r="AKC264"/>
      <c r="AKD264"/>
      <c r="AKE264"/>
      <c r="AKF264"/>
      <c r="AKG264"/>
      <c r="AKH264"/>
      <c r="AKI264"/>
      <c r="AKJ264"/>
      <c r="AKK264"/>
      <c r="AKL264"/>
      <c r="AKM264"/>
      <c r="AKN264"/>
      <c r="AKO264"/>
      <c r="AKP264"/>
      <c r="AKQ264"/>
      <c r="AKR264"/>
      <c r="AKS264"/>
      <c r="AKT264"/>
      <c r="AKU264"/>
      <c r="AKV264"/>
      <c r="AKW264"/>
      <c r="AKX264"/>
      <c r="AKY264"/>
      <c r="AKZ264"/>
      <c r="ALA264"/>
      <c r="ALB264"/>
      <c r="ALC264"/>
      <c r="ALD264"/>
      <c r="ALE264"/>
    </row>
    <row r="265" spans="2:993" ht="14.15" customHeight="1" x14ac:dyDescent="0.25">
      <c r="B265" s="114" t="str">
        <f>IFERROR(VLOOKUP(35,'Ficha 2. DATOS ACTUACIONES RHB'!$C$64:$AM$143,2,0),"")</f>
        <v/>
      </c>
      <c r="C265" s="779" t="str">
        <f>IFERROR(VLOOKUP(B265,'Ficha 2. DATOS ACTUACIONES RHB'!$D$64:$AR$143,2,0),"")</f>
        <v/>
      </c>
      <c r="D265" s="780"/>
      <c r="E265" s="780"/>
      <c r="F265" s="780"/>
      <c r="G265" s="780"/>
      <c r="H265" s="780"/>
      <c r="I265" s="780"/>
      <c r="J265" s="781"/>
      <c r="K265" s="769" t="str">
        <f>IFERROR(VLOOKUP(B265,'Ficha 2. DATOS ACTUACIONES RHB'!$D$64:$AR$143,15,0),"")</f>
        <v/>
      </c>
      <c r="L265" s="769"/>
      <c r="M265" s="493" t="str">
        <f>IFERROR(VLOOKUP(B265,'Ficha 2. DATOS ACTUACIONES RHB'!$D$64:$AR$143,24,0),"")</f>
        <v/>
      </c>
      <c r="N265" s="494"/>
      <c r="O265" s="494"/>
      <c r="P265" s="494"/>
      <c r="Q265" s="495"/>
      <c r="R265" s="493" t="str">
        <f t="shared" si="70"/>
        <v/>
      </c>
      <c r="S265" s="494"/>
      <c r="T265" s="494"/>
      <c r="U265" s="494"/>
      <c r="V265" s="495"/>
      <c r="W265" s="967" t="str">
        <f t="shared" si="71"/>
        <v/>
      </c>
      <c r="X265" s="968"/>
      <c r="Y265" s="968"/>
      <c r="Z265" s="968"/>
      <c r="AA265" s="969"/>
      <c r="AB265" s="493" t="str">
        <f t="shared" si="68"/>
        <v/>
      </c>
      <c r="AC265" s="494"/>
      <c r="AD265" s="494"/>
      <c r="AE265" s="494"/>
      <c r="AF265" s="495"/>
      <c r="AG265" s="973" t="str">
        <f t="shared" si="72"/>
        <v/>
      </c>
      <c r="AH265" s="950"/>
      <c r="AI265" s="950"/>
      <c r="AJ265" s="950"/>
      <c r="AK265" s="951"/>
      <c r="AL265" s="150" t="str">
        <f>IFERROR(VLOOKUP(B265,'Ficha 2. DATOS ACTUACIONES RHB'!$D$64:$AR$143,27,0),"")</f>
        <v/>
      </c>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c r="AAW265"/>
      <c r="AAX265"/>
      <c r="AAY265"/>
      <c r="AAZ265"/>
      <c r="ABA265"/>
      <c r="ABB265"/>
      <c r="ABC265"/>
      <c r="ABD265"/>
      <c r="ABE265"/>
      <c r="ABF265"/>
      <c r="ABG265"/>
      <c r="ABH265"/>
      <c r="ABI265"/>
      <c r="ABJ265"/>
      <c r="ABK265"/>
      <c r="ABL265"/>
      <c r="ABM265"/>
      <c r="ABN265"/>
      <c r="ABO265"/>
      <c r="ABP265"/>
      <c r="ABQ265"/>
      <c r="ABR265"/>
      <c r="ABS265"/>
      <c r="ABT265"/>
      <c r="ABU265"/>
      <c r="ABV265"/>
      <c r="ABW265"/>
      <c r="ABX265"/>
      <c r="ABY265"/>
      <c r="ABZ265"/>
      <c r="ACA265"/>
      <c r="ACB265"/>
      <c r="ACC265"/>
      <c r="ACD265"/>
      <c r="ACE265"/>
      <c r="ACF265"/>
      <c r="ACG265"/>
      <c r="ACH265"/>
      <c r="ACI265"/>
      <c r="ACJ265"/>
      <c r="ACK265"/>
      <c r="ACL265"/>
      <c r="ACM265"/>
      <c r="ACN265"/>
      <c r="ACO265"/>
      <c r="ACP265"/>
      <c r="ACQ265"/>
      <c r="ACR265"/>
      <c r="ACS265"/>
      <c r="ACT265"/>
      <c r="ACU265"/>
      <c r="ACV265"/>
      <c r="ACW265"/>
      <c r="ACX265"/>
      <c r="ACY265"/>
      <c r="ACZ265"/>
      <c r="ADA265"/>
      <c r="ADB265"/>
      <c r="ADC265"/>
      <c r="ADD265"/>
      <c r="ADE265"/>
      <c r="ADF265"/>
      <c r="ADG265"/>
      <c r="ADH265"/>
      <c r="ADI265"/>
      <c r="ADJ265"/>
      <c r="ADK265"/>
      <c r="ADL265"/>
      <c r="ADM265"/>
      <c r="ADN265"/>
      <c r="ADO265"/>
      <c r="ADP265"/>
      <c r="ADQ265"/>
      <c r="ADR265"/>
      <c r="ADS265"/>
      <c r="ADT265"/>
      <c r="ADU265"/>
      <c r="ADV265"/>
      <c r="ADW265"/>
      <c r="ADX265"/>
      <c r="ADY265"/>
      <c r="ADZ265"/>
      <c r="AEA265"/>
      <c r="AEB265"/>
      <c r="AEC265"/>
      <c r="AED265"/>
      <c r="AEE265"/>
      <c r="AEF265"/>
      <c r="AEG265"/>
      <c r="AEH265"/>
      <c r="AEI265"/>
      <c r="AEJ265"/>
      <c r="AEK265"/>
      <c r="AEL265"/>
      <c r="AEM265"/>
      <c r="AEN265"/>
      <c r="AEO265"/>
      <c r="AEP265"/>
      <c r="AEQ265"/>
      <c r="AER265"/>
      <c r="AES265"/>
      <c r="AET265"/>
      <c r="AEU265"/>
      <c r="AEV265"/>
      <c r="AEW265"/>
      <c r="AEX265"/>
      <c r="AEY265"/>
      <c r="AEZ265"/>
      <c r="AFA265"/>
      <c r="AFB265"/>
      <c r="AFC265"/>
      <c r="AFD265"/>
      <c r="AFE265"/>
      <c r="AFF265"/>
      <c r="AFG265"/>
      <c r="AFH265"/>
      <c r="AFI265"/>
      <c r="AFJ265"/>
      <c r="AFK265"/>
      <c r="AFL265"/>
      <c r="AFM265"/>
      <c r="AFN265"/>
      <c r="AFO265"/>
      <c r="AFP265"/>
      <c r="AFQ265"/>
      <c r="AFR265"/>
      <c r="AFS265"/>
      <c r="AFT265"/>
      <c r="AFU265"/>
      <c r="AFV265"/>
      <c r="AFW265"/>
      <c r="AFX265"/>
      <c r="AFY265"/>
      <c r="AFZ265"/>
      <c r="AGA265"/>
      <c r="AGB265"/>
      <c r="AGC265"/>
      <c r="AGD265"/>
      <c r="AGE265"/>
      <c r="AGF265"/>
      <c r="AGG265"/>
      <c r="AGH265"/>
      <c r="AGI265"/>
      <c r="AGJ265"/>
      <c r="AGK265"/>
      <c r="AGL265"/>
      <c r="AGM265"/>
      <c r="AGN265"/>
      <c r="AGO265"/>
      <c r="AGP265"/>
      <c r="AGQ265"/>
      <c r="AGR265"/>
      <c r="AGS265"/>
      <c r="AGT265"/>
      <c r="AGU265"/>
      <c r="AGV265"/>
      <c r="AGW265"/>
      <c r="AGX265"/>
      <c r="AGY265"/>
      <c r="AGZ265"/>
      <c r="AHA265"/>
      <c r="AHB265"/>
      <c r="AHC265"/>
      <c r="AHD265"/>
      <c r="AHE265"/>
      <c r="AHF265"/>
      <c r="AHG265"/>
      <c r="AHH265"/>
      <c r="AHI265"/>
      <c r="AHJ265"/>
      <c r="AHK265"/>
      <c r="AHL265"/>
      <c r="AHM265"/>
      <c r="AHN265"/>
      <c r="AHO265"/>
      <c r="AHP265"/>
      <c r="AHQ265"/>
      <c r="AHR265"/>
      <c r="AHS265"/>
      <c r="AHT265"/>
      <c r="AHU265"/>
      <c r="AHV265"/>
      <c r="AHW265"/>
      <c r="AHX265"/>
      <c r="AHY265"/>
      <c r="AHZ265"/>
      <c r="AIA265"/>
      <c r="AIB265"/>
      <c r="AIC265"/>
      <c r="AID265"/>
      <c r="AIE265"/>
      <c r="AIF265"/>
      <c r="AIG265"/>
      <c r="AIH265"/>
      <c r="AII265"/>
      <c r="AIJ265"/>
      <c r="AIK265"/>
      <c r="AIL265"/>
      <c r="AIM265"/>
      <c r="AIN265"/>
      <c r="AIO265"/>
      <c r="AIP265"/>
      <c r="AIQ265"/>
      <c r="AIR265"/>
      <c r="AIS265"/>
      <c r="AIT265"/>
      <c r="AIU265"/>
      <c r="AIV265"/>
      <c r="AIW265"/>
      <c r="AIX265"/>
      <c r="AIY265"/>
      <c r="AIZ265"/>
      <c r="AJA265"/>
      <c r="AJB265"/>
      <c r="AJC265"/>
      <c r="AJD265"/>
      <c r="AJE265"/>
      <c r="AJF265"/>
      <c r="AJG265"/>
      <c r="AJH265"/>
      <c r="AJI265"/>
      <c r="AJJ265"/>
      <c r="AJK265"/>
      <c r="AJL265"/>
      <c r="AJM265"/>
      <c r="AJN265"/>
      <c r="AJO265"/>
      <c r="AJP265"/>
      <c r="AJQ265"/>
      <c r="AJR265"/>
      <c r="AJS265"/>
      <c r="AJT265"/>
      <c r="AJU265"/>
      <c r="AJV265"/>
      <c r="AJW265"/>
      <c r="AJX265"/>
      <c r="AJY265"/>
      <c r="AJZ265"/>
      <c r="AKA265"/>
      <c r="AKB265"/>
      <c r="AKC265"/>
      <c r="AKD265"/>
      <c r="AKE265"/>
      <c r="AKF265"/>
      <c r="AKG265"/>
      <c r="AKH265"/>
      <c r="AKI265"/>
      <c r="AKJ265"/>
      <c r="AKK265"/>
      <c r="AKL265"/>
      <c r="AKM265"/>
      <c r="AKN265"/>
      <c r="AKO265"/>
      <c r="AKP265"/>
      <c r="AKQ265"/>
      <c r="AKR265"/>
      <c r="AKS265"/>
      <c r="AKT265"/>
      <c r="AKU265"/>
      <c r="AKV265"/>
      <c r="AKW265"/>
      <c r="AKX265"/>
      <c r="AKY265"/>
      <c r="AKZ265"/>
      <c r="ALA265"/>
      <c r="ALB265"/>
      <c r="ALC265"/>
      <c r="ALD265"/>
      <c r="ALE265"/>
    </row>
    <row r="266" spans="2:993" ht="14.15" customHeight="1" x14ac:dyDescent="0.25">
      <c r="B266" s="114" t="str">
        <f>IFERROR(VLOOKUP(36,'Ficha 2. DATOS ACTUACIONES RHB'!$C$64:$AM$143,2,0),"")</f>
        <v/>
      </c>
      <c r="C266" s="779" t="str">
        <f>IFERROR(VLOOKUP(B266,'Ficha 2. DATOS ACTUACIONES RHB'!$D$64:$AR$143,2,0),"")</f>
        <v/>
      </c>
      <c r="D266" s="780"/>
      <c r="E266" s="780"/>
      <c r="F266" s="780"/>
      <c r="G266" s="780"/>
      <c r="H266" s="780"/>
      <c r="I266" s="780"/>
      <c r="J266" s="781"/>
      <c r="K266" s="769" t="str">
        <f>IFERROR(VLOOKUP(B266,'Ficha 2. DATOS ACTUACIONES RHB'!$D$64:$AR$143,15,0),"")</f>
        <v/>
      </c>
      <c r="L266" s="769"/>
      <c r="M266" s="493" t="str">
        <f>IFERROR(VLOOKUP(B266,'Ficha 2. DATOS ACTUACIONES RHB'!$D$64:$AR$143,24,0),"")</f>
        <v/>
      </c>
      <c r="N266" s="494"/>
      <c r="O266" s="494"/>
      <c r="P266" s="494"/>
      <c r="Q266" s="495"/>
      <c r="R266" s="493" t="str">
        <f t="shared" si="70"/>
        <v/>
      </c>
      <c r="S266" s="494"/>
      <c r="T266" s="494"/>
      <c r="U266" s="494"/>
      <c r="V266" s="495"/>
      <c r="W266" s="967" t="str">
        <f t="shared" si="71"/>
        <v/>
      </c>
      <c r="X266" s="968"/>
      <c r="Y266" s="968"/>
      <c r="Z266" s="968"/>
      <c r="AA266" s="969"/>
      <c r="AB266" s="493" t="str">
        <f t="shared" si="68"/>
        <v/>
      </c>
      <c r="AC266" s="494"/>
      <c r="AD266" s="494"/>
      <c r="AE266" s="494"/>
      <c r="AF266" s="495"/>
      <c r="AG266" s="973" t="str">
        <f t="shared" si="72"/>
        <v/>
      </c>
      <c r="AH266" s="950"/>
      <c r="AI266" s="950"/>
      <c r="AJ266" s="950"/>
      <c r="AK266" s="951"/>
      <c r="AL266" s="150" t="str">
        <f>IFERROR(VLOOKUP(B266,'Ficha 2. DATOS ACTUACIONES RHB'!$D$64:$AR$143,27,0),"")</f>
        <v/>
      </c>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c r="AAW266"/>
      <c r="AAX266"/>
      <c r="AAY266"/>
      <c r="AAZ266"/>
      <c r="ABA266"/>
      <c r="ABB266"/>
      <c r="ABC266"/>
      <c r="ABD266"/>
      <c r="ABE266"/>
      <c r="ABF266"/>
      <c r="ABG266"/>
      <c r="ABH266"/>
      <c r="ABI266"/>
      <c r="ABJ266"/>
      <c r="ABK266"/>
      <c r="ABL266"/>
      <c r="ABM266"/>
      <c r="ABN266"/>
      <c r="ABO266"/>
      <c r="ABP266"/>
      <c r="ABQ266"/>
      <c r="ABR266"/>
      <c r="ABS266"/>
      <c r="ABT266"/>
      <c r="ABU266"/>
      <c r="ABV266"/>
      <c r="ABW266"/>
      <c r="ABX266"/>
      <c r="ABY266"/>
      <c r="ABZ266"/>
      <c r="ACA266"/>
      <c r="ACB266"/>
      <c r="ACC266"/>
      <c r="ACD266"/>
      <c r="ACE266"/>
      <c r="ACF266"/>
      <c r="ACG266"/>
      <c r="ACH266"/>
      <c r="ACI266"/>
      <c r="ACJ266"/>
      <c r="ACK266"/>
      <c r="ACL266"/>
      <c r="ACM266"/>
      <c r="ACN266"/>
      <c r="ACO266"/>
      <c r="ACP266"/>
      <c r="ACQ266"/>
      <c r="ACR266"/>
      <c r="ACS266"/>
      <c r="ACT266"/>
      <c r="ACU266"/>
      <c r="ACV266"/>
      <c r="ACW266"/>
      <c r="ACX266"/>
      <c r="ACY266"/>
      <c r="ACZ266"/>
      <c r="ADA266"/>
      <c r="ADB266"/>
      <c r="ADC266"/>
      <c r="ADD266"/>
      <c r="ADE266"/>
      <c r="ADF266"/>
      <c r="ADG266"/>
      <c r="ADH266"/>
      <c r="ADI266"/>
      <c r="ADJ266"/>
      <c r="ADK266"/>
      <c r="ADL266"/>
      <c r="ADM266"/>
      <c r="ADN266"/>
      <c r="ADO266"/>
      <c r="ADP266"/>
      <c r="ADQ266"/>
      <c r="ADR266"/>
      <c r="ADS266"/>
      <c r="ADT266"/>
      <c r="ADU266"/>
      <c r="ADV266"/>
      <c r="ADW266"/>
      <c r="ADX266"/>
      <c r="ADY266"/>
      <c r="ADZ266"/>
      <c r="AEA266"/>
      <c r="AEB266"/>
      <c r="AEC266"/>
      <c r="AED266"/>
      <c r="AEE266"/>
      <c r="AEF266"/>
      <c r="AEG266"/>
      <c r="AEH266"/>
      <c r="AEI266"/>
      <c r="AEJ266"/>
      <c r="AEK266"/>
      <c r="AEL266"/>
      <c r="AEM266"/>
      <c r="AEN266"/>
      <c r="AEO266"/>
      <c r="AEP266"/>
      <c r="AEQ266"/>
      <c r="AER266"/>
      <c r="AES266"/>
      <c r="AET266"/>
      <c r="AEU266"/>
      <c r="AEV266"/>
      <c r="AEW266"/>
      <c r="AEX266"/>
      <c r="AEY266"/>
      <c r="AEZ266"/>
      <c r="AFA266"/>
      <c r="AFB266"/>
      <c r="AFC266"/>
      <c r="AFD266"/>
      <c r="AFE266"/>
      <c r="AFF266"/>
      <c r="AFG266"/>
      <c r="AFH266"/>
      <c r="AFI266"/>
      <c r="AFJ266"/>
      <c r="AFK266"/>
      <c r="AFL266"/>
      <c r="AFM266"/>
      <c r="AFN266"/>
      <c r="AFO266"/>
      <c r="AFP266"/>
      <c r="AFQ266"/>
      <c r="AFR266"/>
      <c r="AFS266"/>
      <c r="AFT266"/>
      <c r="AFU266"/>
      <c r="AFV266"/>
      <c r="AFW266"/>
      <c r="AFX266"/>
      <c r="AFY266"/>
      <c r="AFZ266"/>
      <c r="AGA266"/>
      <c r="AGB266"/>
      <c r="AGC266"/>
      <c r="AGD266"/>
      <c r="AGE266"/>
      <c r="AGF266"/>
      <c r="AGG266"/>
      <c r="AGH266"/>
      <c r="AGI266"/>
      <c r="AGJ266"/>
      <c r="AGK266"/>
      <c r="AGL266"/>
      <c r="AGM266"/>
      <c r="AGN266"/>
      <c r="AGO266"/>
      <c r="AGP266"/>
      <c r="AGQ266"/>
      <c r="AGR266"/>
      <c r="AGS266"/>
      <c r="AGT266"/>
      <c r="AGU266"/>
      <c r="AGV266"/>
      <c r="AGW266"/>
      <c r="AGX266"/>
      <c r="AGY266"/>
      <c r="AGZ266"/>
      <c r="AHA266"/>
      <c r="AHB266"/>
      <c r="AHC266"/>
      <c r="AHD266"/>
      <c r="AHE266"/>
      <c r="AHF266"/>
      <c r="AHG266"/>
      <c r="AHH266"/>
      <c r="AHI266"/>
      <c r="AHJ266"/>
      <c r="AHK266"/>
      <c r="AHL266"/>
      <c r="AHM266"/>
      <c r="AHN266"/>
      <c r="AHO266"/>
      <c r="AHP266"/>
      <c r="AHQ266"/>
      <c r="AHR266"/>
      <c r="AHS266"/>
      <c r="AHT266"/>
      <c r="AHU266"/>
      <c r="AHV266"/>
      <c r="AHW266"/>
      <c r="AHX266"/>
      <c r="AHY266"/>
      <c r="AHZ266"/>
      <c r="AIA266"/>
      <c r="AIB266"/>
      <c r="AIC266"/>
      <c r="AID266"/>
      <c r="AIE266"/>
      <c r="AIF266"/>
      <c r="AIG266"/>
      <c r="AIH266"/>
      <c r="AII266"/>
      <c r="AIJ266"/>
      <c r="AIK266"/>
      <c r="AIL266"/>
      <c r="AIM266"/>
      <c r="AIN266"/>
      <c r="AIO266"/>
      <c r="AIP266"/>
      <c r="AIQ266"/>
      <c r="AIR266"/>
      <c r="AIS266"/>
      <c r="AIT266"/>
      <c r="AIU266"/>
      <c r="AIV266"/>
      <c r="AIW266"/>
      <c r="AIX266"/>
      <c r="AIY266"/>
      <c r="AIZ266"/>
      <c r="AJA266"/>
      <c r="AJB266"/>
      <c r="AJC266"/>
      <c r="AJD266"/>
      <c r="AJE266"/>
      <c r="AJF266"/>
      <c r="AJG266"/>
      <c r="AJH266"/>
      <c r="AJI266"/>
      <c r="AJJ266"/>
      <c r="AJK266"/>
      <c r="AJL266"/>
      <c r="AJM266"/>
      <c r="AJN266"/>
      <c r="AJO266"/>
      <c r="AJP266"/>
      <c r="AJQ266"/>
      <c r="AJR266"/>
      <c r="AJS266"/>
      <c r="AJT266"/>
      <c r="AJU266"/>
      <c r="AJV266"/>
      <c r="AJW266"/>
      <c r="AJX266"/>
      <c r="AJY266"/>
      <c r="AJZ266"/>
      <c r="AKA266"/>
      <c r="AKB266"/>
      <c r="AKC266"/>
      <c r="AKD266"/>
      <c r="AKE266"/>
      <c r="AKF266"/>
      <c r="AKG266"/>
      <c r="AKH266"/>
      <c r="AKI266"/>
      <c r="AKJ266"/>
      <c r="AKK266"/>
      <c r="AKL266"/>
      <c r="AKM266"/>
      <c r="AKN266"/>
      <c r="AKO266"/>
      <c r="AKP266"/>
      <c r="AKQ266"/>
      <c r="AKR266"/>
      <c r="AKS266"/>
      <c r="AKT266"/>
      <c r="AKU266"/>
      <c r="AKV266"/>
      <c r="AKW266"/>
      <c r="AKX266"/>
      <c r="AKY266"/>
      <c r="AKZ266"/>
      <c r="ALA266"/>
      <c r="ALB266"/>
      <c r="ALC266"/>
      <c r="ALD266"/>
      <c r="ALE266"/>
    </row>
    <row r="267" spans="2:993" ht="14.15" customHeight="1" x14ac:dyDescent="0.25">
      <c r="B267" s="114" t="str">
        <f>IFERROR(VLOOKUP(37,'Ficha 2. DATOS ACTUACIONES RHB'!$C$64:$AM$143,2,0),"")</f>
        <v/>
      </c>
      <c r="C267" s="779" t="str">
        <f>IFERROR(VLOOKUP(B267,'Ficha 2. DATOS ACTUACIONES RHB'!$D$64:$AR$143,2,0),"")</f>
        <v/>
      </c>
      <c r="D267" s="780"/>
      <c r="E267" s="780"/>
      <c r="F267" s="780"/>
      <c r="G267" s="780"/>
      <c r="H267" s="780"/>
      <c r="I267" s="780"/>
      <c r="J267" s="781"/>
      <c r="K267" s="769" t="str">
        <f>IFERROR(VLOOKUP(B267,'Ficha 2. DATOS ACTUACIONES RHB'!$D$64:$AR$143,15,0),"")</f>
        <v/>
      </c>
      <c r="L267" s="769"/>
      <c r="M267" s="493" t="str">
        <f>IFERROR(VLOOKUP(B267,'Ficha 2. DATOS ACTUACIONES RHB'!$D$64:$AR$143,24,0),"")</f>
        <v/>
      </c>
      <c r="N267" s="494"/>
      <c r="O267" s="494"/>
      <c r="P267" s="494"/>
      <c r="Q267" s="495"/>
      <c r="R267" s="493" t="str">
        <f t="shared" si="70"/>
        <v/>
      </c>
      <c r="S267" s="494"/>
      <c r="T267" s="494"/>
      <c r="U267" s="494"/>
      <c r="V267" s="495"/>
      <c r="W267" s="967" t="str">
        <f t="shared" si="71"/>
        <v/>
      </c>
      <c r="X267" s="968"/>
      <c r="Y267" s="968"/>
      <c r="Z267" s="968"/>
      <c r="AA267" s="969"/>
      <c r="AB267" s="493" t="str">
        <f t="shared" si="68"/>
        <v/>
      </c>
      <c r="AC267" s="494"/>
      <c r="AD267" s="494"/>
      <c r="AE267" s="494"/>
      <c r="AF267" s="495"/>
      <c r="AG267" s="973" t="str">
        <f t="shared" si="72"/>
        <v/>
      </c>
      <c r="AH267" s="950"/>
      <c r="AI267" s="950"/>
      <c r="AJ267" s="950"/>
      <c r="AK267" s="951"/>
      <c r="AL267" s="150" t="str">
        <f>IFERROR(VLOOKUP(B267,'Ficha 2. DATOS ACTUACIONES RHB'!$D$64:$AR$143,27,0),"")</f>
        <v/>
      </c>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c r="AAW267"/>
      <c r="AAX267"/>
      <c r="AAY267"/>
      <c r="AAZ267"/>
      <c r="ABA267"/>
      <c r="ABB267"/>
      <c r="ABC267"/>
      <c r="ABD267"/>
      <c r="ABE267"/>
      <c r="ABF267"/>
      <c r="ABG267"/>
      <c r="ABH267"/>
      <c r="ABI267"/>
      <c r="ABJ267"/>
      <c r="ABK267"/>
      <c r="ABL267"/>
      <c r="ABM267"/>
      <c r="ABN267"/>
      <c r="ABO267"/>
      <c r="ABP267"/>
      <c r="ABQ267"/>
      <c r="ABR267"/>
      <c r="ABS267"/>
      <c r="ABT267"/>
      <c r="ABU267"/>
      <c r="ABV267"/>
      <c r="ABW267"/>
      <c r="ABX267"/>
      <c r="ABY267"/>
      <c r="ABZ267"/>
      <c r="ACA267"/>
      <c r="ACB267"/>
      <c r="ACC267"/>
      <c r="ACD267"/>
      <c r="ACE267"/>
      <c r="ACF267"/>
      <c r="ACG267"/>
      <c r="ACH267"/>
      <c r="ACI267"/>
      <c r="ACJ267"/>
      <c r="ACK267"/>
      <c r="ACL267"/>
      <c r="ACM267"/>
      <c r="ACN267"/>
      <c r="ACO267"/>
      <c r="ACP267"/>
      <c r="ACQ267"/>
      <c r="ACR267"/>
      <c r="ACS267"/>
      <c r="ACT267"/>
      <c r="ACU267"/>
      <c r="ACV267"/>
      <c r="ACW267"/>
      <c r="ACX267"/>
      <c r="ACY267"/>
      <c r="ACZ267"/>
      <c r="ADA267"/>
      <c r="ADB267"/>
      <c r="ADC267"/>
      <c r="ADD267"/>
      <c r="ADE267"/>
      <c r="ADF267"/>
      <c r="ADG267"/>
      <c r="ADH267"/>
      <c r="ADI267"/>
      <c r="ADJ267"/>
      <c r="ADK267"/>
      <c r="ADL267"/>
      <c r="ADM267"/>
      <c r="ADN267"/>
      <c r="ADO267"/>
      <c r="ADP267"/>
      <c r="ADQ267"/>
      <c r="ADR267"/>
      <c r="ADS267"/>
      <c r="ADT267"/>
      <c r="ADU267"/>
      <c r="ADV267"/>
      <c r="ADW267"/>
      <c r="ADX267"/>
      <c r="ADY267"/>
      <c r="ADZ267"/>
      <c r="AEA267"/>
      <c r="AEB267"/>
      <c r="AEC267"/>
      <c r="AED267"/>
      <c r="AEE267"/>
      <c r="AEF267"/>
      <c r="AEG267"/>
      <c r="AEH267"/>
      <c r="AEI267"/>
      <c r="AEJ267"/>
      <c r="AEK267"/>
      <c r="AEL267"/>
      <c r="AEM267"/>
      <c r="AEN267"/>
      <c r="AEO267"/>
      <c r="AEP267"/>
      <c r="AEQ267"/>
      <c r="AER267"/>
      <c r="AES267"/>
      <c r="AET267"/>
      <c r="AEU267"/>
      <c r="AEV267"/>
      <c r="AEW267"/>
      <c r="AEX267"/>
      <c r="AEY267"/>
      <c r="AEZ267"/>
      <c r="AFA267"/>
      <c r="AFB267"/>
      <c r="AFC267"/>
      <c r="AFD267"/>
      <c r="AFE267"/>
      <c r="AFF267"/>
      <c r="AFG267"/>
      <c r="AFH267"/>
      <c r="AFI267"/>
      <c r="AFJ267"/>
      <c r="AFK267"/>
      <c r="AFL267"/>
      <c r="AFM267"/>
      <c r="AFN267"/>
      <c r="AFO267"/>
      <c r="AFP267"/>
      <c r="AFQ267"/>
      <c r="AFR267"/>
      <c r="AFS267"/>
      <c r="AFT267"/>
      <c r="AFU267"/>
      <c r="AFV267"/>
      <c r="AFW267"/>
      <c r="AFX267"/>
      <c r="AFY267"/>
      <c r="AFZ267"/>
      <c r="AGA267"/>
      <c r="AGB267"/>
      <c r="AGC267"/>
      <c r="AGD267"/>
      <c r="AGE267"/>
      <c r="AGF267"/>
      <c r="AGG267"/>
      <c r="AGH267"/>
      <c r="AGI267"/>
      <c r="AGJ267"/>
      <c r="AGK267"/>
      <c r="AGL267"/>
      <c r="AGM267"/>
      <c r="AGN267"/>
      <c r="AGO267"/>
      <c r="AGP267"/>
      <c r="AGQ267"/>
      <c r="AGR267"/>
      <c r="AGS267"/>
      <c r="AGT267"/>
      <c r="AGU267"/>
      <c r="AGV267"/>
      <c r="AGW267"/>
      <c r="AGX267"/>
      <c r="AGY267"/>
      <c r="AGZ267"/>
      <c r="AHA267"/>
      <c r="AHB267"/>
      <c r="AHC267"/>
      <c r="AHD267"/>
      <c r="AHE267"/>
      <c r="AHF267"/>
      <c r="AHG267"/>
      <c r="AHH267"/>
      <c r="AHI267"/>
      <c r="AHJ267"/>
      <c r="AHK267"/>
      <c r="AHL267"/>
      <c r="AHM267"/>
      <c r="AHN267"/>
      <c r="AHO267"/>
      <c r="AHP267"/>
      <c r="AHQ267"/>
      <c r="AHR267"/>
      <c r="AHS267"/>
      <c r="AHT267"/>
      <c r="AHU267"/>
      <c r="AHV267"/>
      <c r="AHW267"/>
      <c r="AHX267"/>
      <c r="AHY267"/>
      <c r="AHZ267"/>
      <c r="AIA267"/>
      <c r="AIB267"/>
      <c r="AIC267"/>
      <c r="AID267"/>
      <c r="AIE267"/>
      <c r="AIF267"/>
      <c r="AIG267"/>
      <c r="AIH267"/>
      <c r="AII267"/>
      <c r="AIJ267"/>
      <c r="AIK267"/>
      <c r="AIL267"/>
      <c r="AIM267"/>
      <c r="AIN267"/>
      <c r="AIO267"/>
      <c r="AIP267"/>
      <c r="AIQ267"/>
      <c r="AIR267"/>
      <c r="AIS267"/>
      <c r="AIT267"/>
      <c r="AIU267"/>
      <c r="AIV267"/>
      <c r="AIW267"/>
      <c r="AIX267"/>
      <c r="AIY267"/>
      <c r="AIZ267"/>
      <c r="AJA267"/>
      <c r="AJB267"/>
      <c r="AJC267"/>
      <c r="AJD267"/>
      <c r="AJE267"/>
      <c r="AJF267"/>
      <c r="AJG267"/>
      <c r="AJH267"/>
      <c r="AJI267"/>
      <c r="AJJ267"/>
      <c r="AJK267"/>
      <c r="AJL267"/>
      <c r="AJM267"/>
      <c r="AJN267"/>
      <c r="AJO267"/>
      <c r="AJP267"/>
      <c r="AJQ267"/>
      <c r="AJR267"/>
      <c r="AJS267"/>
      <c r="AJT267"/>
      <c r="AJU267"/>
      <c r="AJV267"/>
      <c r="AJW267"/>
      <c r="AJX267"/>
      <c r="AJY267"/>
      <c r="AJZ267"/>
      <c r="AKA267"/>
      <c r="AKB267"/>
      <c r="AKC267"/>
      <c r="AKD267"/>
      <c r="AKE267"/>
      <c r="AKF267"/>
      <c r="AKG267"/>
      <c r="AKH267"/>
      <c r="AKI267"/>
      <c r="AKJ267"/>
      <c r="AKK267"/>
      <c r="AKL267"/>
      <c r="AKM267"/>
      <c r="AKN267"/>
      <c r="AKO267"/>
      <c r="AKP267"/>
      <c r="AKQ267"/>
      <c r="AKR267"/>
      <c r="AKS267"/>
      <c r="AKT267"/>
      <c r="AKU267"/>
      <c r="AKV267"/>
      <c r="AKW267"/>
      <c r="AKX267"/>
      <c r="AKY267"/>
      <c r="AKZ267"/>
      <c r="ALA267"/>
      <c r="ALB267"/>
      <c r="ALC267"/>
      <c r="ALD267"/>
      <c r="ALE267"/>
    </row>
    <row r="268" spans="2:993" ht="14.15" customHeight="1" x14ac:dyDescent="0.25">
      <c r="B268" s="114" t="str">
        <f>IFERROR(VLOOKUP(38,'Ficha 2. DATOS ACTUACIONES RHB'!$C$64:$AM$143,2,0),"")</f>
        <v/>
      </c>
      <c r="C268" s="779" t="str">
        <f>IFERROR(VLOOKUP(B268,'Ficha 2. DATOS ACTUACIONES RHB'!$D$64:$AR$143,2,0),"")</f>
        <v/>
      </c>
      <c r="D268" s="780"/>
      <c r="E268" s="780"/>
      <c r="F268" s="780"/>
      <c r="G268" s="780"/>
      <c r="H268" s="780"/>
      <c r="I268" s="780"/>
      <c r="J268" s="781"/>
      <c r="K268" s="769" t="str">
        <f>IFERROR(VLOOKUP(B268,'Ficha 2. DATOS ACTUACIONES RHB'!$D$64:$AR$143,15,0),"")</f>
        <v/>
      </c>
      <c r="L268" s="769"/>
      <c r="M268" s="493" t="str">
        <f>IFERROR(VLOOKUP(B268,'Ficha 2. DATOS ACTUACIONES RHB'!$D$64:$AR$143,24,0),"")</f>
        <v/>
      </c>
      <c r="N268" s="494"/>
      <c r="O268" s="494"/>
      <c r="P268" s="494"/>
      <c r="Q268" s="495"/>
      <c r="R268" s="493" t="str">
        <f t="shared" si="70"/>
        <v/>
      </c>
      <c r="S268" s="494"/>
      <c r="T268" s="494"/>
      <c r="U268" s="494"/>
      <c r="V268" s="495"/>
      <c r="W268" s="967" t="str">
        <f t="shared" si="71"/>
        <v/>
      </c>
      <c r="X268" s="968"/>
      <c r="Y268" s="968"/>
      <c r="Z268" s="968"/>
      <c r="AA268" s="969"/>
      <c r="AB268" s="493" t="str">
        <f t="shared" si="68"/>
        <v/>
      </c>
      <c r="AC268" s="494"/>
      <c r="AD268" s="494"/>
      <c r="AE268" s="494"/>
      <c r="AF268" s="495"/>
      <c r="AG268" s="973" t="str">
        <f t="shared" si="72"/>
        <v/>
      </c>
      <c r="AH268" s="950"/>
      <c r="AI268" s="950"/>
      <c r="AJ268" s="950"/>
      <c r="AK268" s="951"/>
      <c r="AL268" s="150" t="str">
        <f>IFERROR(VLOOKUP(B268,'Ficha 2. DATOS ACTUACIONES RHB'!$D$64:$AR$143,27,0),"")</f>
        <v/>
      </c>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c r="AAW268"/>
      <c r="AAX268"/>
      <c r="AAY268"/>
      <c r="AAZ268"/>
      <c r="ABA268"/>
      <c r="ABB268"/>
      <c r="ABC268"/>
      <c r="ABD268"/>
      <c r="ABE268"/>
      <c r="ABF268"/>
      <c r="ABG268"/>
      <c r="ABH268"/>
      <c r="ABI268"/>
      <c r="ABJ268"/>
      <c r="ABK268"/>
      <c r="ABL268"/>
      <c r="ABM268"/>
      <c r="ABN268"/>
      <c r="ABO268"/>
      <c r="ABP268"/>
      <c r="ABQ268"/>
      <c r="ABR268"/>
      <c r="ABS268"/>
      <c r="ABT268"/>
      <c r="ABU268"/>
      <c r="ABV268"/>
      <c r="ABW268"/>
      <c r="ABX268"/>
      <c r="ABY268"/>
      <c r="ABZ268"/>
      <c r="ACA268"/>
      <c r="ACB268"/>
      <c r="ACC268"/>
      <c r="ACD268"/>
      <c r="ACE268"/>
      <c r="ACF268"/>
      <c r="ACG268"/>
      <c r="ACH268"/>
      <c r="ACI268"/>
      <c r="ACJ268"/>
      <c r="ACK268"/>
      <c r="ACL268"/>
      <c r="ACM268"/>
      <c r="ACN268"/>
      <c r="ACO268"/>
      <c r="ACP268"/>
      <c r="ACQ268"/>
      <c r="ACR268"/>
      <c r="ACS268"/>
      <c r="ACT268"/>
      <c r="ACU268"/>
      <c r="ACV268"/>
      <c r="ACW268"/>
      <c r="ACX268"/>
      <c r="ACY268"/>
      <c r="ACZ268"/>
      <c r="ADA268"/>
      <c r="ADB268"/>
      <c r="ADC268"/>
      <c r="ADD268"/>
      <c r="ADE268"/>
      <c r="ADF268"/>
      <c r="ADG268"/>
      <c r="ADH268"/>
      <c r="ADI268"/>
      <c r="ADJ268"/>
      <c r="ADK268"/>
      <c r="ADL268"/>
      <c r="ADM268"/>
      <c r="ADN268"/>
      <c r="ADO268"/>
      <c r="ADP268"/>
      <c r="ADQ268"/>
      <c r="ADR268"/>
      <c r="ADS268"/>
      <c r="ADT268"/>
      <c r="ADU268"/>
      <c r="ADV268"/>
      <c r="ADW268"/>
      <c r="ADX268"/>
      <c r="ADY268"/>
      <c r="ADZ268"/>
      <c r="AEA268"/>
      <c r="AEB268"/>
      <c r="AEC268"/>
      <c r="AED268"/>
      <c r="AEE268"/>
      <c r="AEF268"/>
      <c r="AEG268"/>
      <c r="AEH268"/>
      <c r="AEI268"/>
      <c r="AEJ268"/>
      <c r="AEK268"/>
      <c r="AEL268"/>
      <c r="AEM268"/>
      <c r="AEN268"/>
      <c r="AEO268"/>
      <c r="AEP268"/>
      <c r="AEQ268"/>
      <c r="AER268"/>
      <c r="AES268"/>
      <c r="AET268"/>
      <c r="AEU268"/>
      <c r="AEV268"/>
      <c r="AEW268"/>
      <c r="AEX268"/>
      <c r="AEY268"/>
      <c r="AEZ268"/>
      <c r="AFA268"/>
      <c r="AFB268"/>
      <c r="AFC268"/>
      <c r="AFD268"/>
      <c r="AFE268"/>
      <c r="AFF268"/>
      <c r="AFG268"/>
      <c r="AFH268"/>
      <c r="AFI268"/>
      <c r="AFJ268"/>
      <c r="AFK268"/>
      <c r="AFL268"/>
      <c r="AFM268"/>
      <c r="AFN268"/>
      <c r="AFO268"/>
      <c r="AFP268"/>
      <c r="AFQ268"/>
      <c r="AFR268"/>
      <c r="AFS268"/>
      <c r="AFT268"/>
      <c r="AFU268"/>
      <c r="AFV268"/>
      <c r="AFW268"/>
      <c r="AFX268"/>
      <c r="AFY268"/>
      <c r="AFZ268"/>
      <c r="AGA268"/>
      <c r="AGB268"/>
      <c r="AGC268"/>
      <c r="AGD268"/>
      <c r="AGE268"/>
      <c r="AGF268"/>
      <c r="AGG268"/>
      <c r="AGH268"/>
      <c r="AGI268"/>
      <c r="AGJ268"/>
      <c r="AGK268"/>
      <c r="AGL268"/>
      <c r="AGM268"/>
      <c r="AGN268"/>
      <c r="AGO268"/>
      <c r="AGP268"/>
      <c r="AGQ268"/>
      <c r="AGR268"/>
      <c r="AGS268"/>
      <c r="AGT268"/>
      <c r="AGU268"/>
      <c r="AGV268"/>
      <c r="AGW268"/>
      <c r="AGX268"/>
      <c r="AGY268"/>
      <c r="AGZ268"/>
      <c r="AHA268"/>
      <c r="AHB268"/>
      <c r="AHC268"/>
      <c r="AHD268"/>
      <c r="AHE268"/>
      <c r="AHF268"/>
      <c r="AHG268"/>
      <c r="AHH268"/>
      <c r="AHI268"/>
      <c r="AHJ268"/>
      <c r="AHK268"/>
      <c r="AHL268"/>
      <c r="AHM268"/>
      <c r="AHN268"/>
      <c r="AHO268"/>
      <c r="AHP268"/>
      <c r="AHQ268"/>
      <c r="AHR268"/>
      <c r="AHS268"/>
      <c r="AHT268"/>
      <c r="AHU268"/>
      <c r="AHV268"/>
      <c r="AHW268"/>
      <c r="AHX268"/>
      <c r="AHY268"/>
      <c r="AHZ268"/>
      <c r="AIA268"/>
      <c r="AIB268"/>
      <c r="AIC268"/>
      <c r="AID268"/>
      <c r="AIE268"/>
      <c r="AIF268"/>
      <c r="AIG268"/>
      <c r="AIH268"/>
      <c r="AII268"/>
      <c r="AIJ268"/>
      <c r="AIK268"/>
      <c r="AIL268"/>
      <c r="AIM268"/>
      <c r="AIN268"/>
      <c r="AIO268"/>
      <c r="AIP268"/>
      <c r="AIQ268"/>
      <c r="AIR268"/>
      <c r="AIS268"/>
      <c r="AIT268"/>
      <c r="AIU268"/>
      <c r="AIV268"/>
      <c r="AIW268"/>
      <c r="AIX268"/>
      <c r="AIY268"/>
      <c r="AIZ268"/>
      <c r="AJA268"/>
      <c r="AJB268"/>
      <c r="AJC268"/>
      <c r="AJD268"/>
      <c r="AJE268"/>
      <c r="AJF268"/>
      <c r="AJG268"/>
      <c r="AJH268"/>
      <c r="AJI268"/>
      <c r="AJJ268"/>
      <c r="AJK268"/>
      <c r="AJL268"/>
      <c r="AJM268"/>
      <c r="AJN268"/>
      <c r="AJO268"/>
      <c r="AJP268"/>
      <c r="AJQ268"/>
      <c r="AJR268"/>
      <c r="AJS268"/>
      <c r="AJT268"/>
      <c r="AJU268"/>
      <c r="AJV268"/>
      <c r="AJW268"/>
      <c r="AJX268"/>
      <c r="AJY268"/>
      <c r="AJZ268"/>
      <c r="AKA268"/>
      <c r="AKB268"/>
      <c r="AKC268"/>
      <c r="AKD268"/>
      <c r="AKE268"/>
      <c r="AKF268"/>
      <c r="AKG268"/>
      <c r="AKH268"/>
      <c r="AKI268"/>
      <c r="AKJ268"/>
      <c r="AKK268"/>
      <c r="AKL268"/>
      <c r="AKM268"/>
      <c r="AKN268"/>
      <c r="AKO268"/>
      <c r="AKP268"/>
      <c r="AKQ268"/>
      <c r="AKR268"/>
      <c r="AKS268"/>
      <c r="AKT268"/>
      <c r="AKU268"/>
      <c r="AKV268"/>
      <c r="AKW268"/>
      <c r="AKX268"/>
      <c r="AKY268"/>
      <c r="AKZ268"/>
      <c r="ALA268"/>
      <c r="ALB268"/>
      <c r="ALC268"/>
      <c r="ALD268"/>
      <c r="ALE268"/>
    </row>
    <row r="269" spans="2:993" ht="14.15" customHeight="1" x14ac:dyDescent="0.25">
      <c r="B269" s="114" t="str">
        <f>IFERROR(VLOOKUP(39,'Ficha 2. DATOS ACTUACIONES RHB'!$C$64:$AM$143,2,0),"")</f>
        <v/>
      </c>
      <c r="C269" s="779" t="str">
        <f>IFERROR(VLOOKUP(B269,'Ficha 2. DATOS ACTUACIONES RHB'!$D$64:$AR$143,2,0),"")</f>
        <v/>
      </c>
      <c r="D269" s="780"/>
      <c r="E269" s="780"/>
      <c r="F269" s="780"/>
      <c r="G269" s="780"/>
      <c r="H269" s="780"/>
      <c r="I269" s="780"/>
      <c r="J269" s="781"/>
      <c r="K269" s="769" t="str">
        <f>IFERROR(VLOOKUP(B269,'Ficha 2. DATOS ACTUACIONES RHB'!$D$64:$AR$143,15,0),"")</f>
        <v/>
      </c>
      <c r="L269" s="769"/>
      <c r="M269" s="493" t="str">
        <f>IFERROR(VLOOKUP(B269,'Ficha 2. DATOS ACTUACIONES RHB'!$D$64:$AR$143,24,0),"")</f>
        <v/>
      </c>
      <c r="N269" s="494"/>
      <c r="O269" s="494"/>
      <c r="P269" s="494"/>
      <c r="Q269" s="495"/>
      <c r="R269" s="493" t="str">
        <f t="shared" si="70"/>
        <v/>
      </c>
      <c r="S269" s="494"/>
      <c r="T269" s="494"/>
      <c r="U269" s="494"/>
      <c r="V269" s="495"/>
      <c r="W269" s="967" t="str">
        <f t="shared" si="71"/>
        <v/>
      </c>
      <c r="X269" s="968"/>
      <c r="Y269" s="968"/>
      <c r="Z269" s="968"/>
      <c r="AA269" s="969"/>
      <c r="AB269" s="493" t="str">
        <f t="shared" si="68"/>
        <v/>
      </c>
      <c r="AC269" s="494"/>
      <c r="AD269" s="494"/>
      <c r="AE269" s="494"/>
      <c r="AF269" s="495"/>
      <c r="AG269" s="973" t="str">
        <f t="shared" si="72"/>
        <v/>
      </c>
      <c r="AH269" s="950"/>
      <c r="AI269" s="950"/>
      <c r="AJ269" s="950"/>
      <c r="AK269" s="951"/>
      <c r="AL269" s="150" t="str">
        <f>IFERROR(VLOOKUP(B269,'Ficha 2. DATOS ACTUACIONES RHB'!$D$64:$AR$143,27,0),"")</f>
        <v/>
      </c>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c r="AAW269"/>
      <c r="AAX269"/>
      <c r="AAY269"/>
      <c r="AAZ269"/>
      <c r="ABA269"/>
      <c r="ABB269"/>
      <c r="ABC269"/>
      <c r="ABD269"/>
      <c r="ABE269"/>
      <c r="ABF269"/>
      <c r="ABG269"/>
      <c r="ABH269"/>
      <c r="ABI269"/>
      <c r="ABJ269"/>
      <c r="ABK269"/>
      <c r="ABL269"/>
      <c r="ABM269"/>
      <c r="ABN269"/>
      <c r="ABO269"/>
      <c r="ABP269"/>
      <c r="ABQ269"/>
      <c r="ABR269"/>
      <c r="ABS269"/>
      <c r="ABT269"/>
      <c r="ABU269"/>
      <c r="ABV269"/>
      <c r="ABW269"/>
      <c r="ABX269"/>
      <c r="ABY269"/>
      <c r="ABZ269"/>
      <c r="ACA269"/>
      <c r="ACB269"/>
      <c r="ACC269"/>
      <c r="ACD269"/>
      <c r="ACE269"/>
      <c r="ACF269"/>
      <c r="ACG269"/>
      <c r="ACH269"/>
      <c r="ACI269"/>
      <c r="ACJ269"/>
      <c r="ACK269"/>
      <c r="ACL269"/>
      <c r="ACM269"/>
      <c r="ACN269"/>
      <c r="ACO269"/>
      <c r="ACP269"/>
      <c r="ACQ269"/>
      <c r="ACR269"/>
      <c r="ACS269"/>
      <c r="ACT269"/>
      <c r="ACU269"/>
      <c r="ACV269"/>
      <c r="ACW269"/>
      <c r="ACX269"/>
      <c r="ACY269"/>
      <c r="ACZ269"/>
      <c r="ADA269"/>
      <c r="ADB269"/>
      <c r="ADC269"/>
      <c r="ADD269"/>
      <c r="ADE269"/>
      <c r="ADF269"/>
      <c r="ADG269"/>
      <c r="ADH269"/>
      <c r="ADI269"/>
      <c r="ADJ269"/>
      <c r="ADK269"/>
      <c r="ADL269"/>
      <c r="ADM269"/>
      <c r="ADN269"/>
      <c r="ADO269"/>
      <c r="ADP269"/>
      <c r="ADQ269"/>
      <c r="ADR269"/>
      <c r="ADS269"/>
      <c r="ADT269"/>
      <c r="ADU269"/>
      <c r="ADV269"/>
      <c r="ADW269"/>
      <c r="ADX269"/>
      <c r="ADY269"/>
      <c r="ADZ269"/>
      <c r="AEA269"/>
      <c r="AEB269"/>
      <c r="AEC269"/>
      <c r="AED269"/>
      <c r="AEE269"/>
      <c r="AEF269"/>
      <c r="AEG269"/>
      <c r="AEH269"/>
      <c r="AEI269"/>
      <c r="AEJ269"/>
      <c r="AEK269"/>
      <c r="AEL269"/>
      <c r="AEM269"/>
      <c r="AEN269"/>
      <c r="AEO269"/>
      <c r="AEP269"/>
      <c r="AEQ269"/>
      <c r="AER269"/>
      <c r="AES269"/>
      <c r="AET269"/>
      <c r="AEU269"/>
      <c r="AEV269"/>
      <c r="AEW269"/>
      <c r="AEX269"/>
      <c r="AEY269"/>
      <c r="AEZ269"/>
      <c r="AFA269"/>
      <c r="AFB269"/>
      <c r="AFC269"/>
      <c r="AFD269"/>
      <c r="AFE269"/>
      <c r="AFF269"/>
      <c r="AFG269"/>
      <c r="AFH269"/>
      <c r="AFI269"/>
      <c r="AFJ269"/>
      <c r="AFK269"/>
      <c r="AFL269"/>
      <c r="AFM269"/>
      <c r="AFN269"/>
      <c r="AFO269"/>
      <c r="AFP269"/>
      <c r="AFQ269"/>
      <c r="AFR269"/>
      <c r="AFS269"/>
      <c r="AFT269"/>
      <c r="AFU269"/>
      <c r="AFV269"/>
      <c r="AFW269"/>
      <c r="AFX269"/>
      <c r="AFY269"/>
      <c r="AFZ269"/>
      <c r="AGA269"/>
      <c r="AGB269"/>
      <c r="AGC269"/>
      <c r="AGD269"/>
      <c r="AGE269"/>
      <c r="AGF269"/>
      <c r="AGG269"/>
      <c r="AGH269"/>
      <c r="AGI269"/>
      <c r="AGJ269"/>
      <c r="AGK269"/>
      <c r="AGL269"/>
      <c r="AGM269"/>
      <c r="AGN269"/>
      <c r="AGO269"/>
      <c r="AGP269"/>
      <c r="AGQ269"/>
      <c r="AGR269"/>
      <c r="AGS269"/>
      <c r="AGT269"/>
      <c r="AGU269"/>
      <c r="AGV269"/>
      <c r="AGW269"/>
      <c r="AGX269"/>
      <c r="AGY269"/>
      <c r="AGZ269"/>
      <c r="AHA269"/>
      <c r="AHB269"/>
      <c r="AHC269"/>
      <c r="AHD269"/>
      <c r="AHE269"/>
      <c r="AHF269"/>
      <c r="AHG269"/>
      <c r="AHH269"/>
      <c r="AHI269"/>
      <c r="AHJ269"/>
      <c r="AHK269"/>
      <c r="AHL269"/>
      <c r="AHM269"/>
      <c r="AHN269"/>
      <c r="AHO269"/>
      <c r="AHP269"/>
      <c r="AHQ269"/>
      <c r="AHR269"/>
      <c r="AHS269"/>
      <c r="AHT269"/>
      <c r="AHU269"/>
      <c r="AHV269"/>
      <c r="AHW269"/>
      <c r="AHX269"/>
      <c r="AHY269"/>
      <c r="AHZ269"/>
      <c r="AIA269"/>
      <c r="AIB269"/>
      <c r="AIC269"/>
      <c r="AID269"/>
      <c r="AIE269"/>
      <c r="AIF269"/>
      <c r="AIG269"/>
      <c r="AIH269"/>
      <c r="AII269"/>
      <c r="AIJ269"/>
      <c r="AIK269"/>
      <c r="AIL269"/>
      <c r="AIM269"/>
      <c r="AIN269"/>
      <c r="AIO269"/>
      <c r="AIP269"/>
      <c r="AIQ269"/>
      <c r="AIR269"/>
      <c r="AIS269"/>
      <c r="AIT269"/>
      <c r="AIU269"/>
      <c r="AIV269"/>
      <c r="AIW269"/>
      <c r="AIX269"/>
      <c r="AIY269"/>
      <c r="AIZ269"/>
      <c r="AJA269"/>
      <c r="AJB269"/>
      <c r="AJC269"/>
      <c r="AJD269"/>
      <c r="AJE269"/>
      <c r="AJF269"/>
      <c r="AJG269"/>
      <c r="AJH269"/>
      <c r="AJI269"/>
      <c r="AJJ269"/>
      <c r="AJK269"/>
      <c r="AJL269"/>
      <c r="AJM269"/>
      <c r="AJN269"/>
      <c r="AJO269"/>
      <c r="AJP269"/>
      <c r="AJQ269"/>
      <c r="AJR269"/>
      <c r="AJS269"/>
      <c r="AJT269"/>
      <c r="AJU269"/>
      <c r="AJV269"/>
      <c r="AJW269"/>
      <c r="AJX269"/>
      <c r="AJY269"/>
      <c r="AJZ269"/>
      <c r="AKA269"/>
      <c r="AKB269"/>
      <c r="AKC269"/>
      <c r="AKD269"/>
      <c r="AKE269"/>
      <c r="AKF269"/>
      <c r="AKG269"/>
      <c r="AKH269"/>
      <c r="AKI269"/>
      <c r="AKJ269"/>
      <c r="AKK269"/>
      <c r="AKL269"/>
      <c r="AKM269"/>
      <c r="AKN269"/>
      <c r="AKO269"/>
      <c r="AKP269"/>
      <c r="AKQ269"/>
      <c r="AKR269"/>
      <c r="AKS269"/>
      <c r="AKT269"/>
      <c r="AKU269"/>
      <c r="AKV269"/>
      <c r="AKW269"/>
      <c r="AKX269"/>
      <c r="AKY269"/>
      <c r="AKZ269"/>
      <c r="ALA269"/>
      <c r="ALB269"/>
      <c r="ALC269"/>
      <c r="ALD269"/>
      <c r="ALE269"/>
    </row>
    <row r="270" spans="2:993" ht="14.15" customHeight="1" x14ac:dyDescent="0.25">
      <c r="B270" s="114" t="str">
        <f>IFERROR(VLOOKUP(40,'Ficha 2. DATOS ACTUACIONES RHB'!$C$64:$AM$143,2,0),"")</f>
        <v/>
      </c>
      <c r="C270" s="779" t="str">
        <f>IFERROR(VLOOKUP(B270,'Ficha 2. DATOS ACTUACIONES RHB'!$D$64:$AR$143,2,0),"")</f>
        <v/>
      </c>
      <c r="D270" s="780"/>
      <c r="E270" s="780"/>
      <c r="F270" s="780"/>
      <c r="G270" s="780"/>
      <c r="H270" s="780"/>
      <c r="I270" s="780"/>
      <c r="J270" s="781"/>
      <c r="K270" s="769" t="str">
        <f>IFERROR(VLOOKUP(B270,'Ficha 2. DATOS ACTUACIONES RHB'!$D$64:$AR$143,15,0),"")</f>
        <v/>
      </c>
      <c r="L270" s="769"/>
      <c r="M270" s="493" t="str">
        <f>IFERROR(VLOOKUP(B270,'Ficha 2. DATOS ACTUACIONES RHB'!$D$64:$AR$143,24,0),"")</f>
        <v/>
      </c>
      <c r="N270" s="494"/>
      <c r="O270" s="494"/>
      <c r="P270" s="494"/>
      <c r="Q270" s="495"/>
      <c r="R270" s="493" t="str">
        <f t="shared" ref="R270:R309" si="73">IFERROR(K270*$R$20,"")</f>
        <v/>
      </c>
      <c r="S270" s="494"/>
      <c r="T270" s="494"/>
      <c r="U270" s="494"/>
      <c r="V270" s="495"/>
      <c r="W270" s="967" t="str">
        <f t="shared" ref="W270:W309" si="74">IF(K270="","",$AB$20)</f>
        <v/>
      </c>
      <c r="X270" s="968"/>
      <c r="Y270" s="968"/>
      <c r="Z270" s="968"/>
      <c r="AA270" s="969"/>
      <c r="AB270" s="493" t="str">
        <f t="shared" ref="AB270:AB309" si="75">IF(B270="","",IF(VLOOKUP(B270,$B$59:$AM$138,37,0)&lt;0,0,VLOOKUP(B270,$B$59:$AM$138,37,0)))</f>
        <v/>
      </c>
      <c r="AC270" s="494"/>
      <c r="AD270" s="494"/>
      <c r="AE270" s="494"/>
      <c r="AF270" s="495"/>
      <c r="AG270" s="973" t="str">
        <f t="shared" ref="AG270:AG279" si="76">IF(B270="","",MIN(M270,R270,W270,AB270))</f>
        <v/>
      </c>
      <c r="AH270" s="950"/>
      <c r="AI270" s="950"/>
      <c r="AJ270" s="950"/>
      <c r="AK270" s="951"/>
      <c r="AL270" s="150" t="str">
        <f>IFERROR(VLOOKUP(B270,'Ficha 2. DATOS ACTUACIONES RHB'!$D$64:$AR$143,27,0),"")</f>
        <v/>
      </c>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c r="AAA270"/>
      <c r="AAB270"/>
      <c r="AAC270"/>
      <c r="AAD270"/>
      <c r="AAE270"/>
      <c r="AAF270"/>
      <c r="AAG270"/>
      <c r="AAH270"/>
      <c r="AAI270"/>
      <c r="AAJ270"/>
      <c r="AAK270"/>
      <c r="AAL270"/>
      <c r="AAM270"/>
      <c r="AAN270"/>
      <c r="AAO270"/>
      <c r="AAP270"/>
      <c r="AAQ270"/>
      <c r="AAR270"/>
      <c r="AAS270"/>
      <c r="AAT270"/>
      <c r="AAU270"/>
      <c r="AAV270"/>
      <c r="AAW270"/>
      <c r="AAX270"/>
      <c r="AAY270"/>
      <c r="AAZ270"/>
      <c r="ABA270"/>
      <c r="ABB270"/>
      <c r="ABC270"/>
      <c r="ABD270"/>
      <c r="ABE270"/>
      <c r="ABF270"/>
      <c r="ABG270"/>
      <c r="ABH270"/>
      <c r="ABI270"/>
      <c r="ABJ270"/>
      <c r="ABK270"/>
      <c r="ABL270"/>
      <c r="ABM270"/>
      <c r="ABN270"/>
      <c r="ABO270"/>
      <c r="ABP270"/>
      <c r="ABQ270"/>
      <c r="ABR270"/>
      <c r="ABS270"/>
      <c r="ABT270"/>
      <c r="ABU270"/>
      <c r="ABV270"/>
      <c r="ABW270"/>
      <c r="ABX270"/>
      <c r="ABY270"/>
      <c r="ABZ270"/>
      <c r="ACA270"/>
      <c r="ACB270"/>
      <c r="ACC270"/>
      <c r="ACD270"/>
      <c r="ACE270"/>
      <c r="ACF270"/>
      <c r="ACG270"/>
      <c r="ACH270"/>
      <c r="ACI270"/>
      <c r="ACJ270"/>
      <c r="ACK270"/>
      <c r="ACL270"/>
      <c r="ACM270"/>
      <c r="ACN270"/>
      <c r="ACO270"/>
      <c r="ACP270"/>
      <c r="ACQ270"/>
      <c r="ACR270"/>
      <c r="ACS270"/>
      <c r="ACT270"/>
      <c r="ACU270"/>
      <c r="ACV270"/>
      <c r="ACW270"/>
      <c r="ACX270"/>
      <c r="ACY270"/>
      <c r="ACZ270"/>
      <c r="ADA270"/>
      <c r="ADB270"/>
      <c r="ADC270"/>
      <c r="ADD270"/>
      <c r="ADE270"/>
      <c r="ADF270"/>
      <c r="ADG270"/>
      <c r="ADH270"/>
      <c r="ADI270"/>
      <c r="ADJ270"/>
      <c r="ADK270"/>
      <c r="ADL270"/>
      <c r="ADM270"/>
      <c r="ADN270"/>
      <c r="ADO270"/>
      <c r="ADP270"/>
      <c r="ADQ270"/>
      <c r="ADR270"/>
      <c r="ADS270"/>
      <c r="ADT270"/>
      <c r="ADU270"/>
      <c r="ADV270"/>
      <c r="ADW270"/>
      <c r="ADX270"/>
      <c r="ADY270"/>
      <c r="ADZ270"/>
      <c r="AEA270"/>
      <c r="AEB270"/>
      <c r="AEC270"/>
      <c r="AED270"/>
      <c r="AEE270"/>
      <c r="AEF270"/>
      <c r="AEG270"/>
      <c r="AEH270"/>
      <c r="AEI270"/>
      <c r="AEJ270"/>
      <c r="AEK270"/>
      <c r="AEL270"/>
      <c r="AEM270"/>
      <c r="AEN270"/>
      <c r="AEO270"/>
      <c r="AEP270"/>
      <c r="AEQ270"/>
      <c r="AER270"/>
      <c r="AES270"/>
      <c r="AET270"/>
      <c r="AEU270"/>
      <c r="AEV270"/>
      <c r="AEW270"/>
      <c r="AEX270"/>
      <c r="AEY270"/>
      <c r="AEZ270"/>
      <c r="AFA270"/>
      <c r="AFB270"/>
      <c r="AFC270"/>
      <c r="AFD270"/>
      <c r="AFE270"/>
      <c r="AFF270"/>
      <c r="AFG270"/>
      <c r="AFH270"/>
      <c r="AFI270"/>
      <c r="AFJ270"/>
      <c r="AFK270"/>
      <c r="AFL270"/>
      <c r="AFM270"/>
      <c r="AFN270"/>
      <c r="AFO270"/>
      <c r="AFP270"/>
      <c r="AFQ270"/>
      <c r="AFR270"/>
      <c r="AFS270"/>
      <c r="AFT270"/>
      <c r="AFU270"/>
      <c r="AFV270"/>
      <c r="AFW270"/>
      <c r="AFX270"/>
      <c r="AFY270"/>
      <c r="AFZ270"/>
      <c r="AGA270"/>
      <c r="AGB270"/>
      <c r="AGC270"/>
      <c r="AGD270"/>
      <c r="AGE270"/>
      <c r="AGF270"/>
      <c r="AGG270"/>
      <c r="AGH270"/>
      <c r="AGI270"/>
      <c r="AGJ270"/>
      <c r="AGK270"/>
      <c r="AGL270"/>
      <c r="AGM270"/>
      <c r="AGN270"/>
      <c r="AGO270"/>
      <c r="AGP270"/>
      <c r="AGQ270"/>
      <c r="AGR270"/>
      <c r="AGS270"/>
      <c r="AGT270"/>
      <c r="AGU270"/>
      <c r="AGV270"/>
      <c r="AGW270"/>
      <c r="AGX270"/>
      <c r="AGY270"/>
      <c r="AGZ270"/>
      <c r="AHA270"/>
      <c r="AHB270"/>
      <c r="AHC270"/>
      <c r="AHD270"/>
      <c r="AHE270"/>
      <c r="AHF270"/>
      <c r="AHG270"/>
      <c r="AHH270"/>
      <c r="AHI270"/>
      <c r="AHJ270"/>
      <c r="AHK270"/>
      <c r="AHL270"/>
      <c r="AHM270"/>
      <c r="AHN270"/>
      <c r="AHO270"/>
      <c r="AHP270"/>
      <c r="AHQ270"/>
      <c r="AHR270"/>
      <c r="AHS270"/>
      <c r="AHT270"/>
      <c r="AHU270"/>
      <c r="AHV270"/>
      <c r="AHW270"/>
      <c r="AHX270"/>
      <c r="AHY270"/>
      <c r="AHZ270"/>
      <c r="AIA270"/>
      <c r="AIB270"/>
      <c r="AIC270"/>
      <c r="AID270"/>
      <c r="AIE270"/>
      <c r="AIF270"/>
      <c r="AIG270"/>
      <c r="AIH270"/>
      <c r="AII270"/>
      <c r="AIJ270"/>
      <c r="AIK270"/>
      <c r="AIL270"/>
      <c r="AIM270"/>
      <c r="AIN270"/>
      <c r="AIO270"/>
      <c r="AIP270"/>
      <c r="AIQ270"/>
      <c r="AIR270"/>
      <c r="AIS270"/>
      <c r="AIT270"/>
      <c r="AIU270"/>
      <c r="AIV270"/>
      <c r="AIW270"/>
      <c r="AIX270"/>
      <c r="AIY270"/>
      <c r="AIZ270"/>
      <c r="AJA270"/>
      <c r="AJB270"/>
      <c r="AJC270"/>
      <c r="AJD270"/>
      <c r="AJE270"/>
      <c r="AJF270"/>
      <c r="AJG270"/>
      <c r="AJH270"/>
      <c r="AJI270"/>
      <c r="AJJ270"/>
      <c r="AJK270"/>
      <c r="AJL270"/>
      <c r="AJM270"/>
      <c r="AJN270"/>
      <c r="AJO270"/>
      <c r="AJP270"/>
      <c r="AJQ270"/>
      <c r="AJR270"/>
      <c r="AJS270"/>
      <c r="AJT270"/>
      <c r="AJU270"/>
      <c r="AJV270"/>
      <c r="AJW270"/>
      <c r="AJX270"/>
      <c r="AJY270"/>
      <c r="AJZ270"/>
      <c r="AKA270"/>
      <c r="AKB270"/>
      <c r="AKC270"/>
      <c r="AKD270"/>
      <c r="AKE270"/>
      <c r="AKF270"/>
      <c r="AKG270"/>
      <c r="AKH270"/>
      <c r="AKI270"/>
      <c r="AKJ270"/>
      <c r="AKK270"/>
      <c r="AKL270"/>
      <c r="AKM270"/>
      <c r="AKN270"/>
      <c r="AKO270"/>
      <c r="AKP270"/>
      <c r="AKQ270"/>
      <c r="AKR270"/>
      <c r="AKS270"/>
      <c r="AKT270"/>
      <c r="AKU270"/>
      <c r="AKV270"/>
      <c r="AKW270"/>
      <c r="AKX270"/>
      <c r="AKY270"/>
      <c r="AKZ270"/>
      <c r="ALA270"/>
      <c r="ALB270"/>
      <c r="ALC270"/>
      <c r="ALD270"/>
      <c r="ALE270"/>
    </row>
    <row r="271" spans="2:993" ht="14.15" customHeight="1" x14ac:dyDescent="0.25">
      <c r="B271" s="114" t="str">
        <f>IFERROR(VLOOKUP(41,'Ficha 2. DATOS ACTUACIONES RHB'!$C$64:$AM$143,2,0),"")</f>
        <v/>
      </c>
      <c r="C271" s="779" t="str">
        <f>IFERROR(VLOOKUP(B271,'Ficha 2. DATOS ACTUACIONES RHB'!$D$64:$AR$143,2,0),"")</f>
        <v/>
      </c>
      <c r="D271" s="780"/>
      <c r="E271" s="780"/>
      <c r="F271" s="780"/>
      <c r="G271" s="780"/>
      <c r="H271" s="780"/>
      <c r="I271" s="780"/>
      <c r="J271" s="781"/>
      <c r="K271" s="769" t="str">
        <f>IFERROR(VLOOKUP(B271,'Ficha 2. DATOS ACTUACIONES RHB'!$D$64:$AR$143,15,0),"")</f>
        <v/>
      </c>
      <c r="L271" s="769"/>
      <c r="M271" s="493" t="str">
        <f>IFERROR(VLOOKUP(B271,'Ficha 2. DATOS ACTUACIONES RHB'!$D$64:$AR$143,24,0),"")</f>
        <v/>
      </c>
      <c r="N271" s="494"/>
      <c r="O271" s="494"/>
      <c r="P271" s="494"/>
      <c r="Q271" s="495"/>
      <c r="R271" s="493" t="str">
        <f t="shared" si="73"/>
        <v/>
      </c>
      <c r="S271" s="494"/>
      <c r="T271" s="494"/>
      <c r="U271" s="494"/>
      <c r="V271" s="495"/>
      <c r="W271" s="967" t="str">
        <f t="shared" si="74"/>
        <v/>
      </c>
      <c r="X271" s="968"/>
      <c r="Y271" s="968"/>
      <c r="Z271" s="968"/>
      <c r="AA271" s="969"/>
      <c r="AB271" s="493" t="str">
        <f t="shared" si="75"/>
        <v/>
      </c>
      <c r="AC271" s="494"/>
      <c r="AD271" s="494"/>
      <c r="AE271" s="494"/>
      <c r="AF271" s="495"/>
      <c r="AG271" s="973" t="str">
        <f t="shared" si="76"/>
        <v/>
      </c>
      <c r="AH271" s="950"/>
      <c r="AI271" s="950"/>
      <c r="AJ271" s="950"/>
      <c r="AK271" s="951"/>
      <c r="AL271" s="150" t="str">
        <f>IFERROR(VLOOKUP(B271,'Ficha 2. DATOS ACTUACIONES RHB'!$D$64:$AR$143,27,0),"")</f>
        <v/>
      </c>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c r="AAA271"/>
      <c r="AAB271"/>
      <c r="AAC271"/>
      <c r="AAD271"/>
      <c r="AAE271"/>
      <c r="AAF271"/>
      <c r="AAG271"/>
      <c r="AAH271"/>
      <c r="AAI271"/>
      <c r="AAJ271"/>
      <c r="AAK271"/>
      <c r="AAL271"/>
      <c r="AAM271"/>
      <c r="AAN271"/>
      <c r="AAO271"/>
      <c r="AAP271"/>
      <c r="AAQ271"/>
      <c r="AAR271"/>
      <c r="AAS271"/>
      <c r="AAT271"/>
      <c r="AAU271"/>
      <c r="AAV271"/>
      <c r="AAW271"/>
      <c r="AAX271"/>
      <c r="AAY271"/>
      <c r="AAZ271"/>
      <c r="ABA271"/>
      <c r="ABB271"/>
      <c r="ABC271"/>
      <c r="ABD271"/>
      <c r="ABE271"/>
      <c r="ABF271"/>
      <c r="ABG271"/>
      <c r="ABH271"/>
      <c r="ABI271"/>
      <c r="ABJ271"/>
      <c r="ABK271"/>
      <c r="ABL271"/>
      <c r="ABM271"/>
      <c r="ABN271"/>
      <c r="ABO271"/>
      <c r="ABP271"/>
      <c r="ABQ271"/>
      <c r="ABR271"/>
      <c r="ABS271"/>
      <c r="ABT271"/>
      <c r="ABU271"/>
      <c r="ABV271"/>
      <c r="ABW271"/>
      <c r="ABX271"/>
      <c r="ABY271"/>
      <c r="ABZ271"/>
      <c r="ACA271"/>
      <c r="ACB271"/>
      <c r="ACC271"/>
      <c r="ACD271"/>
      <c r="ACE271"/>
      <c r="ACF271"/>
      <c r="ACG271"/>
      <c r="ACH271"/>
      <c r="ACI271"/>
      <c r="ACJ271"/>
      <c r="ACK271"/>
      <c r="ACL271"/>
      <c r="ACM271"/>
      <c r="ACN271"/>
      <c r="ACO271"/>
      <c r="ACP271"/>
      <c r="ACQ271"/>
      <c r="ACR271"/>
      <c r="ACS271"/>
      <c r="ACT271"/>
      <c r="ACU271"/>
      <c r="ACV271"/>
      <c r="ACW271"/>
      <c r="ACX271"/>
      <c r="ACY271"/>
      <c r="ACZ271"/>
      <c r="ADA271"/>
      <c r="ADB271"/>
      <c r="ADC271"/>
      <c r="ADD271"/>
      <c r="ADE271"/>
      <c r="ADF271"/>
      <c r="ADG271"/>
      <c r="ADH271"/>
      <c r="ADI271"/>
      <c r="ADJ271"/>
      <c r="ADK271"/>
      <c r="ADL271"/>
      <c r="ADM271"/>
      <c r="ADN271"/>
      <c r="ADO271"/>
      <c r="ADP271"/>
      <c r="ADQ271"/>
      <c r="ADR271"/>
      <c r="ADS271"/>
      <c r="ADT271"/>
      <c r="ADU271"/>
      <c r="ADV271"/>
      <c r="ADW271"/>
      <c r="ADX271"/>
      <c r="ADY271"/>
      <c r="ADZ271"/>
      <c r="AEA271"/>
      <c r="AEB271"/>
      <c r="AEC271"/>
      <c r="AED271"/>
      <c r="AEE271"/>
      <c r="AEF271"/>
      <c r="AEG271"/>
      <c r="AEH271"/>
      <c r="AEI271"/>
      <c r="AEJ271"/>
      <c r="AEK271"/>
      <c r="AEL271"/>
      <c r="AEM271"/>
      <c r="AEN271"/>
      <c r="AEO271"/>
      <c r="AEP271"/>
      <c r="AEQ271"/>
      <c r="AER271"/>
      <c r="AES271"/>
      <c r="AET271"/>
      <c r="AEU271"/>
      <c r="AEV271"/>
      <c r="AEW271"/>
      <c r="AEX271"/>
      <c r="AEY271"/>
      <c r="AEZ271"/>
      <c r="AFA271"/>
      <c r="AFB271"/>
      <c r="AFC271"/>
      <c r="AFD271"/>
      <c r="AFE271"/>
      <c r="AFF271"/>
      <c r="AFG271"/>
      <c r="AFH271"/>
      <c r="AFI271"/>
      <c r="AFJ271"/>
      <c r="AFK271"/>
      <c r="AFL271"/>
      <c r="AFM271"/>
      <c r="AFN271"/>
      <c r="AFO271"/>
      <c r="AFP271"/>
      <c r="AFQ271"/>
      <c r="AFR271"/>
      <c r="AFS271"/>
      <c r="AFT271"/>
      <c r="AFU271"/>
      <c r="AFV271"/>
      <c r="AFW271"/>
      <c r="AFX271"/>
      <c r="AFY271"/>
      <c r="AFZ271"/>
      <c r="AGA271"/>
      <c r="AGB271"/>
      <c r="AGC271"/>
      <c r="AGD271"/>
      <c r="AGE271"/>
      <c r="AGF271"/>
      <c r="AGG271"/>
      <c r="AGH271"/>
      <c r="AGI271"/>
      <c r="AGJ271"/>
      <c r="AGK271"/>
      <c r="AGL271"/>
      <c r="AGM271"/>
      <c r="AGN271"/>
      <c r="AGO271"/>
      <c r="AGP271"/>
      <c r="AGQ271"/>
      <c r="AGR271"/>
      <c r="AGS271"/>
      <c r="AGT271"/>
      <c r="AGU271"/>
      <c r="AGV271"/>
      <c r="AGW271"/>
      <c r="AGX271"/>
      <c r="AGY271"/>
      <c r="AGZ271"/>
      <c r="AHA271"/>
      <c r="AHB271"/>
      <c r="AHC271"/>
      <c r="AHD271"/>
      <c r="AHE271"/>
      <c r="AHF271"/>
      <c r="AHG271"/>
      <c r="AHH271"/>
      <c r="AHI271"/>
      <c r="AHJ271"/>
      <c r="AHK271"/>
      <c r="AHL271"/>
      <c r="AHM271"/>
      <c r="AHN271"/>
      <c r="AHO271"/>
      <c r="AHP271"/>
      <c r="AHQ271"/>
      <c r="AHR271"/>
      <c r="AHS271"/>
      <c r="AHT271"/>
      <c r="AHU271"/>
      <c r="AHV271"/>
      <c r="AHW271"/>
      <c r="AHX271"/>
      <c r="AHY271"/>
      <c r="AHZ271"/>
      <c r="AIA271"/>
      <c r="AIB271"/>
      <c r="AIC271"/>
      <c r="AID271"/>
      <c r="AIE271"/>
      <c r="AIF271"/>
      <c r="AIG271"/>
      <c r="AIH271"/>
      <c r="AII271"/>
      <c r="AIJ271"/>
      <c r="AIK271"/>
      <c r="AIL271"/>
      <c r="AIM271"/>
      <c r="AIN271"/>
      <c r="AIO271"/>
      <c r="AIP271"/>
      <c r="AIQ271"/>
      <c r="AIR271"/>
      <c r="AIS271"/>
      <c r="AIT271"/>
      <c r="AIU271"/>
      <c r="AIV271"/>
      <c r="AIW271"/>
      <c r="AIX271"/>
      <c r="AIY271"/>
      <c r="AIZ271"/>
      <c r="AJA271"/>
      <c r="AJB271"/>
      <c r="AJC271"/>
      <c r="AJD271"/>
      <c r="AJE271"/>
      <c r="AJF271"/>
      <c r="AJG271"/>
      <c r="AJH271"/>
      <c r="AJI271"/>
      <c r="AJJ271"/>
      <c r="AJK271"/>
      <c r="AJL271"/>
      <c r="AJM271"/>
      <c r="AJN271"/>
      <c r="AJO271"/>
      <c r="AJP271"/>
      <c r="AJQ271"/>
      <c r="AJR271"/>
      <c r="AJS271"/>
      <c r="AJT271"/>
      <c r="AJU271"/>
      <c r="AJV271"/>
      <c r="AJW271"/>
      <c r="AJX271"/>
      <c r="AJY271"/>
      <c r="AJZ271"/>
      <c r="AKA271"/>
      <c r="AKB271"/>
      <c r="AKC271"/>
      <c r="AKD271"/>
      <c r="AKE271"/>
      <c r="AKF271"/>
      <c r="AKG271"/>
      <c r="AKH271"/>
      <c r="AKI271"/>
      <c r="AKJ271"/>
      <c r="AKK271"/>
      <c r="AKL271"/>
      <c r="AKM271"/>
      <c r="AKN271"/>
      <c r="AKO271"/>
      <c r="AKP271"/>
      <c r="AKQ271"/>
      <c r="AKR271"/>
      <c r="AKS271"/>
      <c r="AKT271"/>
      <c r="AKU271"/>
      <c r="AKV271"/>
      <c r="AKW271"/>
      <c r="AKX271"/>
      <c r="AKY271"/>
      <c r="AKZ271"/>
      <c r="ALA271"/>
      <c r="ALB271"/>
      <c r="ALC271"/>
      <c r="ALD271"/>
      <c r="ALE271"/>
    </row>
    <row r="272" spans="2:993" ht="14.15" customHeight="1" x14ac:dyDescent="0.25">
      <c r="B272" s="114" t="str">
        <f>IFERROR(VLOOKUP(42,'Ficha 2. DATOS ACTUACIONES RHB'!$C$64:$AM$143,2,0),"")</f>
        <v/>
      </c>
      <c r="C272" s="779" t="str">
        <f>IFERROR(VLOOKUP(B272,'Ficha 2. DATOS ACTUACIONES RHB'!$D$64:$AR$143,2,0),"")</f>
        <v/>
      </c>
      <c r="D272" s="780"/>
      <c r="E272" s="780"/>
      <c r="F272" s="780"/>
      <c r="G272" s="780"/>
      <c r="H272" s="780"/>
      <c r="I272" s="780"/>
      <c r="J272" s="781"/>
      <c r="K272" s="769" t="str">
        <f>IFERROR(VLOOKUP(B272,'Ficha 2. DATOS ACTUACIONES RHB'!$D$64:$AR$143,15,0),"")</f>
        <v/>
      </c>
      <c r="L272" s="769"/>
      <c r="M272" s="493" t="str">
        <f>IFERROR(VLOOKUP(B272,'Ficha 2. DATOS ACTUACIONES RHB'!$D$64:$AR$143,24,0),"")</f>
        <v/>
      </c>
      <c r="N272" s="494"/>
      <c r="O272" s="494"/>
      <c r="P272" s="494"/>
      <c r="Q272" s="495"/>
      <c r="R272" s="493" t="str">
        <f t="shared" si="73"/>
        <v/>
      </c>
      <c r="S272" s="494"/>
      <c r="T272" s="494"/>
      <c r="U272" s="494"/>
      <c r="V272" s="495"/>
      <c r="W272" s="967" t="str">
        <f t="shared" si="74"/>
        <v/>
      </c>
      <c r="X272" s="968"/>
      <c r="Y272" s="968"/>
      <c r="Z272" s="968"/>
      <c r="AA272" s="969"/>
      <c r="AB272" s="493" t="str">
        <f t="shared" si="75"/>
        <v/>
      </c>
      <c r="AC272" s="494"/>
      <c r="AD272" s="494"/>
      <c r="AE272" s="494"/>
      <c r="AF272" s="495"/>
      <c r="AG272" s="973" t="str">
        <f t="shared" si="76"/>
        <v/>
      </c>
      <c r="AH272" s="950"/>
      <c r="AI272" s="950"/>
      <c r="AJ272" s="950"/>
      <c r="AK272" s="951"/>
      <c r="AL272" s="150" t="str">
        <f>IFERROR(VLOOKUP(B272,'Ficha 2. DATOS ACTUACIONES RHB'!$D$64:$AR$143,27,0),"")</f>
        <v/>
      </c>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c r="AAA272"/>
      <c r="AAB272"/>
      <c r="AAC272"/>
      <c r="AAD272"/>
      <c r="AAE272"/>
      <c r="AAF272"/>
      <c r="AAG272"/>
      <c r="AAH272"/>
      <c r="AAI272"/>
      <c r="AAJ272"/>
      <c r="AAK272"/>
      <c r="AAL272"/>
      <c r="AAM272"/>
      <c r="AAN272"/>
      <c r="AAO272"/>
      <c r="AAP272"/>
      <c r="AAQ272"/>
      <c r="AAR272"/>
      <c r="AAS272"/>
      <c r="AAT272"/>
      <c r="AAU272"/>
      <c r="AAV272"/>
      <c r="AAW272"/>
      <c r="AAX272"/>
      <c r="AAY272"/>
      <c r="AAZ272"/>
      <c r="ABA272"/>
      <c r="ABB272"/>
      <c r="ABC272"/>
      <c r="ABD272"/>
      <c r="ABE272"/>
      <c r="ABF272"/>
      <c r="ABG272"/>
      <c r="ABH272"/>
      <c r="ABI272"/>
      <c r="ABJ272"/>
      <c r="ABK272"/>
      <c r="ABL272"/>
      <c r="ABM272"/>
      <c r="ABN272"/>
      <c r="ABO272"/>
      <c r="ABP272"/>
      <c r="ABQ272"/>
      <c r="ABR272"/>
      <c r="ABS272"/>
      <c r="ABT272"/>
      <c r="ABU272"/>
      <c r="ABV272"/>
      <c r="ABW272"/>
      <c r="ABX272"/>
      <c r="ABY272"/>
      <c r="ABZ272"/>
      <c r="ACA272"/>
      <c r="ACB272"/>
      <c r="ACC272"/>
      <c r="ACD272"/>
      <c r="ACE272"/>
      <c r="ACF272"/>
      <c r="ACG272"/>
      <c r="ACH272"/>
      <c r="ACI272"/>
      <c r="ACJ272"/>
      <c r="ACK272"/>
      <c r="ACL272"/>
      <c r="ACM272"/>
      <c r="ACN272"/>
      <c r="ACO272"/>
      <c r="ACP272"/>
      <c r="ACQ272"/>
      <c r="ACR272"/>
      <c r="ACS272"/>
      <c r="ACT272"/>
      <c r="ACU272"/>
      <c r="ACV272"/>
      <c r="ACW272"/>
      <c r="ACX272"/>
      <c r="ACY272"/>
      <c r="ACZ272"/>
      <c r="ADA272"/>
      <c r="ADB272"/>
      <c r="ADC272"/>
      <c r="ADD272"/>
      <c r="ADE272"/>
      <c r="ADF272"/>
      <c r="ADG272"/>
      <c r="ADH272"/>
      <c r="ADI272"/>
      <c r="ADJ272"/>
      <c r="ADK272"/>
      <c r="ADL272"/>
      <c r="ADM272"/>
      <c r="ADN272"/>
      <c r="ADO272"/>
      <c r="ADP272"/>
      <c r="ADQ272"/>
      <c r="ADR272"/>
      <c r="ADS272"/>
      <c r="ADT272"/>
      <c r="ADU272"/>
      <c r="ADV272"/>
      <c r="ADW272"/>
      <c r="ADX272"/>
      <c r="ADY272"/>
      <c r="ADZ272"/>
      <c r="AEA272"/>
      <c r="AEB272"/>
      <c r="AEC272"/>
      <c r="AED272"/>
      <c r="AEE272"/>
      <c r="AEF272"/>
      <c r="AEG272"/>
      <c r="AEH272"/>
      <c r="AEI272"/>
      <c r="AEJ272"/>
      <c r="AEK272"/>
      <c r="AEL272"/>
      <c r="AEM272"/>
      <c r="AEN272"/>
      <c r="AEO272"/>
      <c r="AEP272"/>
      <c r="AEQ272"/>
      <c r="AER272"/>
      <c r="AES272"/>
      <c r="AET272"/>
      <c r="AEU272"/>
      <c r="AEV272"/>
      <c r="AEW272"/>
      <c r="AEX272"/>
      <c r="AEY272"/>
      <c r="AEZ272"/>
      <c r="AFA272"/>
      <c r="AFB272"/>
      <c r="AFC272"/>
      <c r="AFD272"/>
      <c r="AFE272"/>
      <c r="AFF272"/>
      <c r="AFG272"/>
      <c r="AFH272"/>
      <c r="AFI272"/>
      <c r="AFJ272"/>
      <c r="AFK272"/>
      <c r="AFL272"/>
      <c r="AFM272"/>
      <c r="AFN272"/>
      <c r="AFO272"/>
      <c r="AFP272"/>
      <c r="AFQ272"/>
      <c r="AFR272"/>
      <c r="AFS272"/>
      <c r="AFT272"/>
      <c r="AFU272"/>
      <c r="AFV272"/>
      <c r="AFW272"/>
      <c r="AFX272"/>
      <c r="AFY272"/>
      <c r="AFZ272"/>
      <c r="AGA272"/>
      <c r="AGB272"/>
      <c r="AGC272"/>
      <c r="AGD272"/>
      <c r="AGE272"/>
      <c r="AGF272"/>
      <c r="AGG272"/>
      <c r="AGH272"/>
      <c r="AGI272"/>
      <c r="AGJ272"/>
      <c r="AGK272"/>
      <c r="AGL272"/>
      <c r="AGM272"/>
      <c r="AGN272"/>
      <c r="AGO272"/>
      <c r="AGP272"/>
      <c r="AGQ272"/>
      <c r="AGR272"/>
      <c r="AGS272"/>
      <c r="AGT272"/>
      <c r="AGU272"/>
      <c r="AGV272"/>
      <c r="AGW272"/>
      <c r="AGX272"/>
      <c r="AGY272"/>
      <c r="AGZ272"/>
      <c r="AHA272"/>
      <c r="AHB272"/>
      <c r="AHC272"/>
      <c r="AHD272"/>
      <c r="AHE272"/>
      <c r="AHF272"/>
      <c r="AHG272"/>
      <c r="AHH272"/>
      <c r="AHI272"/>
      <c r="AHJ272"/>
      <c r="AHK272"/>
      <c r="AHL272"/>
      <c r="AHM272"/>
      <c r="AHN272"/>
      <c r="AHO272"/>
      <c r="AHP272"/>
      <c r="AHQ272"/>
      <c r="AHR272"/>
      <c r="AHS272"/>
      <c r="AHT272"/>
      <c r="AHU272"/>
      <c r="AHV272"/>
      <c r="AHW272"/>
      <c r="AHX272"/>
      <c r="AHY272"/>
      <c r="AHZ272"/>
      <c r="AIA272"/>
      <c r="AIB272"/>
      <c r="AIC272"/>
      <c r="AID272"/>
      <c r="AIE272"/>
      <c r="AIF272"/>
      <c r="AIG272"/>
      <c r="AIH272"/>
      <c r="AII272"/>
      <c r="AIJ272"/>
      <c r="AIK272"/>
      <c r="AIL272"/>
      <c r="AIM272"/>
      <c r="AIN272"/>
      <c r="AIO272"/>
      <c r="AIP272"/>
      <c r="AIQ272"/>
      <c r="AIR272"/>
      <c r="AIS272"/>
      <c r="AIT272"/>
      <c r="AIU272"/>
      <c r="AIV272"/>
      <c r="AIW272"/>
      <c r="AIX272"/>
      <c r="AIY272"/>
      <c r="AIZ272"/>
      <c r="AJA272"/>
      <c r="AJB272"/>
      <c r="AJC272"/>
      <c r="AJD272"/>
      <c r="AJE272"/>
      <c r="AJF272"/>
      <c r="AJG272"/>
      <c r="AJH272"/>
      <c r="AJI272"/>
      <c r="AJJ272"/>
      <c r="AJK272"/>
      <c r="AJL272"/>
      <c r="AJM272"/>
      <c r="AJN272"/>
      <c r="AJO272"/>
      <c r="AJP272"/>
      <c r="AJQ272"/>
      <c r="AJR272"/>
      <c r="AJS272"/>
      <c r="AJT272"/>
      <c r="AJU272"/>
      <c r="AJV272"/>
      <c r="AJW272"/>
      <c r="AJX272"/>
      <c r="AJY272"/>
      <c r="AJZ272"/>
      <c r="AKA272"/>
      <c r="AKB272"/>
      <c r="AKC272"/>
      <c r="AKD272"/>
      <c r="AKE272"/>
      <c r="AKF272"/>
      <c r="AKG272"/>
      <c r="AKH272"/>
      <c r="AKI272"/>
      <c r="AKJ272"/>
      <c r="AKK272"/>
      <c r="AKL272"/>
      <c r="AKM272"/>
      <c r="AKN272"/>
      <c r="AKO272"/>
      <c r="AKP272"/>
      <c r="AKQ272"/>
      <c r="AKR272"/>
      <c r="AKS272"/>
      <c r="AKT272"/>
      <c r="AKU272"/>
      <c r="AKV272"/>
      <c r="AKW272"/>
      <c r="AKX272"/>
      <c r="AKY272"/>
      <c r="AKZ272"/>
      <c r="ALA272"/>
      <c r="ALB272"/>
      <c r="ALC272"/>
      <c r="ALD272"/>
      <c r="ALE272"/>
    </row>
    <row r="273" spans="2:993" ht="14.15" customHeight="1" x14ac:dyDescent="0.25">
      <c r="B273" s="114" t="str">
        <f>IFERROR(VLOOKUP(43,'Ficha 2. DATOS ACTUACIONES RHB'!$C$64:$AM$143,2,0),"")</f>
        <v/>
      </c>
      <c r="C273" s="779" t="str">
        <f>IFERROR(VLOOKUP(B273,'Ficha 2. DATOS ACTUACIONES RHB'!$D$64:$AR$143,2,0),"")</f>
        <v/>
      </c>
      <c r="D273" s="780"/>
      <c r="E273" s="780"/>
      <c r="F273" s="780"/>
      <c r="G273" s="780"/>
      <c r="H273" s="780"/>
      <c r="I273" s="780"/>
      <c r="J273" s="781"/>
      <c r="K273" s="769" t="str">
        <f>IFERROR(VLOOKUP(B273,'Ficha 2. DATOS ACTUACIONES RHB'!$D$64:$AR$143,15,0),"")</f>
        <v/>
      </c>
      <c r="L273" s="769"/>
      <c r="M273" s="493" t="str">
        <f>IFERROR(VLOOKUP(B273,'Ficha 2. DATOS ACTUACIONES RHB'!$D$64:$AR$143,24,0),"")</f>
        <v/>
      </c>
      <c r="N273" s="494"/>
      <c r="O273" s="494"/>
      <c r="P273" s="494"/>
      <c r="Q273" s="495"/>
      <c r="R273" s="493" t="str">
        <f t="shared" si="73"/>
        <v/>
      </c>
      <c r="S273" s="494"/>
      <c r="T273" s="494"/>
      <c r="U273" s="494"/>
      <c r="V273" s="495"/>
      <c r="W273" s="967" t="str">
        <f t="shared" si="74"/>
        <v/>
      </c>
      <c r="X273" s="968"/>
      <c r="Y273" s="968"/>
      <c r="Z273" s="968"/>
      <c r="AA273" s="969"/>
      <c r="AB273" s="493" t="str">
        <f t="shared" si="75"/>
        <v/>
      </c>
      <c r="AC273" s="494"/>
      <c r="AD273" s="494"/>
      <c r="AE273" s="494"/>
      <c r="AF273" s="495"/>
      <c r="AG273" s="973" t="str">
        <f t="shared" si="76"/>
        <v/>
      </c>
      <c r="AH273" s="950"/>
      <c r="AI273" s="950"/>
      <c r="AJ273" s="950"/>
      <c r="AK273" s="951"/>
      <c r="AL273" s="150" t="str">
        <f>IFERROR(VLOOKUP(B273,'Ficha 2. DATOS ACTUACIONES RHB'!$D$64:$AR$143,27,0),"")</f>
        <v/>
      </c>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c r="AAM273"/>
      <c r="AAN273"/>
      <c r="AAO273"/>
      <c r="AAP273"/>
      <c r="AAQ273"/>
      <c r="AAR273"/>
      <c r="AAS273"/>
      <c r="AAT273"/>
      <c r="AAU273"/>
      <c r="AAV273"/>
      <c r="AAW273"/>
      <c r="AAX273"/>
      <c r="AAY273"/>
      <c r="AAZ273"/>
      <c r="ABA273"/>
      <c r="ABB273"/>
      <c r="ABC273"/>
      <c r="ABD273"/>
      <c r="ABE273"/>
      <c r="ABF273"/>
      <c r="ABG273"/>
      <c r="ABH273"/>
      <c r="ABI273"/>
      <c r="ABJ273"/>
      <c r="ABK273"/>
      <c r="ABL273"/>
      <c r="ABM273"/>
      <c r="ABN273"/>
      <c r="ABO273"/>
      <c r="ABP273"/>
      <c r="ABQ273"/>
      <c r="ABR273"/>
      <c r="ABS273"/>
      <c r="ABT273"/>
      <c r="ABU273"/>
      <c r="ABV273"/>
      <c r="ABW273"/>
      <c r="ABX273"/>
      <c r="ABY273"/>
      <c r="ABZ273"/>
      <c r="ACA273"/>
      <c r="ACB273"/>
      <c r="ACC273"/>
      <c r="ACD273"/>
      <c r="ACE273"/>
      <c r="ACF273"/>
      <c r="ACG273"/>
      <c r="ACH273"/>
      <c r="ACI273"/>
      <c r="ACJ273"/>
      <c r="ACK273"/>
      <c r="ACL273"/>
      <c r="ACM273"/>
      <c r="ACN273"/>
      <c r="ACO273"/>
      <c r="ACP273"/>
      <c r="ACQ273"/>
      <c r="ACR273"/>
      <c r="ACS273"/>
      <c r="ACT273"/>
      <c r="ACU273"/>
      <c r="ACV273"/>
      <c r="ACW273"/>
      <c r="ACX273"/>
      <c r="ACY273"/>
      <c r="ACZ273"/>
      <c r="ADA273"/>
      <c r="ADB273"/>
      <c r="ADC273"/>
      <c r="ADD273"/>
      <c r="ADE273"/>
      <c r="ADF273"/>
      <c r="ADG273"/>
      <c r="ADH273"/>
      <c r="ADI273"/>
      <c r="ADJ273"/>
      <c r="ADK273"/>
      <c r="ADL273"/>
      <c r="ADM273"/>
      <c r="ADN273"/>
      <c r="ADO273"/>
      <c r="ADP273"/>
      <c r="ADQ273"/>
      <c r="ADR273"/>
      <c r="ADS273"/>
      <c r="ADT273"/>
      <c r="ADU273"/>
      <c r="ADV273"/>
      <c r="ADW273"/>
      <c r="ADX273"/>
      <c r="ADY273"/>
      <c r="ADZ273"/>
      <c r="AEA273"/>
      <c r="AEB273"/>
      <c r="AEC273"/>
      <c r="AED273"/>
      <c r="AEE273"/>
      <c r="AEF273"/>
      <c r="AEG273"/>
      <c r="AEH273"/>
      <c r="AEI273"/>
      <c r="AEJ273"/>
      <c r="AEK273"/>
      <c r="AEL273"/>
      <c r="AEM273"/>
      <c r="AEN273"/>
      <c r="AEO273"/>
      <c r="AEP273"/>
      <c r="AEQ273"/>
      <c r="AER273"/>
      <c r="AES273"/>
      <c r="AET273"/>
      <c r="AEU273"/>
      <c r="AEV273"/>
      <c r="AEW273"/>
      <c r="AEX273"/>
      <c r="AEY273"/>
      <c r="AEZ273"/>
      <c r="AFA273"/>
      <c r="AFB273"/>
      <c r="AFC273"/>
      <c r="AFD273"/>
      <c r="AFE273"/>
      <c r="AFF273"/>
      <c r="AFG273"/>
      <c r="AFH273"/>
      <c r="AFI273"/>
      <c r="AFJ273"/>
      <c r="AFK273"/>
      <c r="AFL273"/>
      <c r="AFM273"/>
      <c r="AFN273"/>
      <c r="AFO273"/>
      <c r="AFP273"/>
      <c r="AFQ273"/>
      <c r="AFR273"/>
      <c r="AFS273"/>
      <c r="AFT273"/>
      <c r="AFU273"/>
      <c r="AFV273"/>
      <c r="AFW273"/>
      <c r="AFX273"/>
      <c r="AFY273"/>
      <c r="AFZ273"/>
      <c r="AGA273"/>
      <c r="AGB273"/>
      <c r="AGC273"/>
      <c r="AGD273"/>
      <c r="AGE273"/>
      <c r="AGF273"/>
      <c r="AGG273"/>
      <c r="AGH273"/>
      <c r="AGI273"/>
      <c r="AGJ273"/>
      <c r="AGK273"/>
      <c r="AGL273"/>
      <c r="AGM273"/>
      <c r="AGN273"/>
      <c r="AGO273"/>
      <c r="AGP273"/>
      <c r="AGQ273"/>
      <c r="AGR273"/>
      <c r="AGS273"/>
      <c r="AGT273"/>
      <c r="AGU273"/>
      <c r="AGV273"/>
      <c r="AGW273"/>
      <c r="AGX273"/>
      <c r="AGY273"/>
      <c r="AGZ273"/>
      <c r="AHA273"/>
      <c r="AHB273"/>
      <c r="AHC273"/>
      <c r="AHD273"/>
      <c r="AHE273"/>
      <c r="AHF273"/>
      <c r="AHG273"/>
      <c r="AHH273"/>
      <c r="AHI273"/>
      <c r="AHJ273"/>
      <c r="AHK273"/>
      <c r="AHL273"/>
      <c r="AHM273"/>
      <c r="AHN273"/>
      <c r="AHO273"/>
      <c r="AHP273"/>
      <c r="AHQ273"/>
      <c r="AHR273"/>
      <c r="AHS273"/>
      <c r="AHT273"/>
      <c r="AHU273"/>
      <c r="AHV273"/>
      <c r="AHW273"/>
      <c r="AHX273"/>
      <c r="AHY273"/>
      <c r="AHZ273"/>
      <c r="AIA273"/>
      <c r="AIB273"/>
      <c r="AIC273"/>
      <c r="AID273"/>
      <c r="AIE273"/>
      <c r="AIF273"/>
      <c r="AIG273"/>
      <c r="AIH273"/>
      <c r="AII273"/>
      <c r="AIJ273"/>
      <c r="AIK273"/>
      <c r="AIL273"/>
      <c r="AIM273"/>
      <c r="AIN273"/>
      <c r="AIO273"/>
      <c r="AIP273"/>
      <c r="AIQ273"/>
      <c r="AIR273"/>
      <c r="AIS273"/>
      <c r="AIT273"/>
      <c r="AIU273"/>
      <c r="AIV273"/>
      <c r="AIW273"/>
      <c r="AIX273"/>
      <c r="AIY273"/>
      <c r="AIZ273"/>
      <c r="AJA273"/>
      <c r="AJB273"/>
      <c r="AJC273"/>
      <c r="AJD273"/>
      <c r="AJE273"/>
      <c r="AJF273"/>
      <c r="AJG273"/>
      <c r="AJH273"/>
      <c r="AJI273"/>
      <c r="AJJ273"/>
      <c r="AJK273"/>
      <c r="AJL273"/>
      <c r="AJM273"/>
      <c r="AJN273"/>
      <c r="AJO273"/>
      <c r="AJP273"/>
      <c r="AJQ273"/>
      <c r="AJR273"/>
      <c r="AJS273"/>
      <c r="AJT273"/>
      <c r="AJU273"/>
      <c r="AJV273"/>
      <c r="AJW273"/>
      <c r="AJX273"/>
      <c r="AJY273"/>
      <c r="AJZ273"/>
      <c r="AKA273"/>
      <c r="AKB273"/>
      <c r="AKC273"/>
      <c r="AKD273"/>
      <c r="AKE273"/>
      <c r="AKF273"/>
      <c r="AKG273"/>
      <c r="AKH273"/>
      <c r="AKI273"/>
      <c r="AKJ273"/>
      <c r="AKK273"/>
      <c r="AKL273"/>
      <c r="AKM273"/>
      <c r="AKN273"/>
      <c r="AKO273"/>
      <c r="AKP273"/>
      <c r="AKQ273"/>
      <c r="AKR273"/>
      <c r="AKS273"/>
      <c r="AKT273"/>
      <c r="AKU273"/>
      <c r="AKV273"/>
      <c r="AKW273"/>
      <c r="AKX273"/>
      <c r="AKY273"/>
      <c r="AKZ273"/>
      <c r="ALA273"/>
      <c r="ALB273"/>
      <c r="ALC273"/>
      <c r="ALD273"/>
      <c r="ALE273"/>
    </row>
    <row r="274" spans="2:993" ht="14.15" customHeight="1" x14ac:dyDescent="0.25">
      <c r="B274" s="114" t="str">
        <f>IFERROR(VLOOKUP(44,'Ficha 2. DATOS ACTUACIONES RHB'!$C$64:$AM$143,2,0),"")</f>
        <v/>
      </c>
      <c r="C274" s="779" t="str">
        <f>IFERROR(VLOOKUP(B274,'Ficha 2. DATOS ACTUACIONES RHB'!$D$64:$AR$143,2,0),"")</f>
        <v/>
      </c>
      <c r="D274" s="780"/>
      <c r="E274" s="780"/>
      <c r="F274" s="780"/>
      <c r="G274" s="780"/>
      <c r="H274" s="780"/>
      <c r="I274" s="780"/>
      <c r="J274" s="781"/>
      <c r="K274" s="769" t="str">
        <f>IFERROR(VLOOKUP(B274,'Ficha 2. DATOS ACTUACIONES RHB'!$D$64:$AR$143,15,0),"")</f>
        <v/>
      </c>
      <c r="L274" s="769"/>
      <c r="M274" s="493" t="str">
        <f>IFERROR(VLOOKUP(B274,'Ficha 2. DATOS ACTUACIONES RHB'!$D$64:$AR$143,24,0),"")</f>
        <v/>
      </c>
      <c r="N274" s="494"/>
      <c r="O274" s="494"/>
      <c r="P274" s="494"/>
      <c r="Q274" s="495"/>
      <c r="R274" s="493" t="str">
        <f t="shared" si="73"/>
        <v/>
      </c>
      <c r="S274" s="494"/>
      <c r="T274" s="494"/>
      <c r="U274" s="494"/>
      <c r="V274" s="495"/>
      <c r="W274" s="967" t="str">
        <f t="shared" si="74"/>
        <v/>
      </c>
      <c r="X274" s="968"/>
      <c r="Y274" s="968"/>
      <c r="Z274" s="968"/>
      <c r="AA274" s="969"/>
      <c r="AB274" s="493" t="str">
        <f t="shared" si="75"/>
        <v/>
      </c>
      <c r="AC274" s="494"/>
      <c r="AD274" s="494"/>
      <c r="AE274" s="494"/>
      <c r="AF274" s="495"/>
      <c r="AG274" s="973" t="str">
        <f t="shared" si="76"/>
        <v/>
      </c>
      <c r="AH274" s="950"/>
      <c r="AI274" s="950"/>
      <c r="AJ274" s="950"/>
      <c r="AK274" s="951"/>
      <c r="AL274" s="150" t="str">
        <f>IFERROR(VLOOKUP(B274,'Ficha 2. DATOS ACTUACIONES RHB'!$D$64:$AR$143,27,0),"")</f>
        <v/>
      </c>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c r="AAW274"/>
      <c r="AAX274"/>
      <c r="AAY274"/>
      <c r="AAZ274"/>
      <c r="ABA274"/>
      <c r="ABB274"/>
      <c r="ABC274"/>
      <c r="ABD274"/>
      <c r="ABE274"/>
      <c r="ABF274"/>
      <c r="ABG274"/>
      <c r="ABH274"/>
      <c r="ABI274"/>
      <c r="ABJ274"/>
      <c r="ABK274"/>
      <c r="ABL274"/>
      <c r="ABM274"/>
      <c r="ABN274"/>
      <c r="ABO274"/>
      <c r="ABP274"/>
      <c r="ABQ274"/>
      <c r="ABR274"/>
      <c r="ABS274"/>
      <c r="ABT274"/>
      <c r="ABU274"/>
      <c r="ABV274"/>
      <c r="ABW274"/>
      <c r="ABX274"/>
      <c r="ABY274"/>
      <c r="ABZ274"/>
      <c r="ACA274"/>
      <c r="ACB274"/>
      <c r="ACC274"/>
      <c r="ACD274"/>
      <c r="ACE274"/>
      <c r="ACF274"/>
      <c r="ACG274"/>
      <c r="ACH274"/>
      <c r="ACI274"/>
      <c r="ACJ274"/>
      <c r="ACK274"/>
      <c r="ACL274"/>
      <c r="ACM274"/>
      <c r="ACN274"/>
      <c r="ACO274"/>
      <c r="ACP274"/>
      <c r="ACQ274"/>
      <c r="ACR274"/>
      <c r="ACS274"/>
      <c r="ACT274"/>
      <c r="ACU274"/>
      <c r="ACV274"/>
      <c r="ACW274"/>
      <c r="ACX274"/>
      <c r="ACY274"/>
      <c r="ACZ274"/>
      <c r="ADA274"/>
      <c r="ADB274"/>
      <c r="ADC274"/>
      <c r="ADD274"/>
      <c r="ADE274"/>
      <c r="ADF274"/>
      <c r="ADG274"/>
      <c r="ADH274"/>
      <c r="ADI274"/>
      <c r="ADJ274"/>
      <c r="ADK274"/>
      <c r="ADL274"/>
      <c r="ADM274"/>
      <c r="ADN274"/>
      <c r="ADO274"/>
      <c r="ADP274"/>
      <c r="ADQ274"/>
      <c r="ADR274"/>
      <c r="ADS274"/>
      <c r="ADT274"/>
      <c r="ADU274"/>
      <c r="ADV274"/>
      <c r="ADW274"/>
      <c r="ADX274"/>
      <c r="ADY274"/>
      <c r="ADZ274"/>
      <c r="AEA274"/>
      <c r="AEB274"/>
      <c r="AEC274"/>
      <c r="AED274"/>
      <c r="AEE274"/>
      <c r="AEF274"/>
      <c r="AEG274"/>
      <c r="AEH274"/>
      <c r="AEI274"/>
      <c r="AEJ274"/>
      <c r="AEK274"/>
      <c r="AEL274"/>
      <c r="AEM274"/>
      <c r="AEN274"/>
      <c r="AEO274"/>
      <c r="AEP274"/>
      <c r="AEQ274"/>
      <c r="AER274"/>
      <c r="AES274"/>
      <c r="AET274"/>
      <c r="AEU274"/>
      <c r="AEV274"/>
      <c r="AEW274"/>
      <c r="AEX274"/>
      <c r="AEY274"/>
      <c r="AEZ274"/>
      <c r="AFA274"/>
      <c r="AFB274"/>
      <c r="AFC274"/>
      <c r="AFD274"/>
      <c r="AFE274"/>
      <c r="AFF274"/>
      <c r="AFG274"/>
      <c r="AFH274"/>
      <c r="AFI274"/>
      <c r="AFJ274"/>
      <c r="AFK274"/>
      <c r="AFL274"/>
      <c r="AFM274"/>
      <c r="AFN274"/>
      <c r="AFO274"/>
      <c r="AFP274"/>
      <c r="AFQ274"/>
      <c r="AFR274"/>
      <c r="AFS274"/>
      <c r="AFT274"/>
      <c r="AFU274"/>
      <c r="AFV274"/>
      <c r="AFW274"/>
      <c r="AFX274"/>
      <c r="AFY274"/>
      <c r="AFZ274"/>
      <c r="AGA274"/>
      <c r="AGB274"/>
      <c r="AGC274"/>
      <c r="AGD274"/>
      <c r="AGE274"/>
      <c r="AGF274"/>
      <c r="AGG274"/>
      <c r="AGH274"/>
      <c r="AGI274"/>
      <c r="AGJ274"/>
      <c r="AGK274"/>
      <c r="AGL274"/>
      <c r="AGM274"/>
      <c r="AGN274"/>
      <c r="AGO274"/>
      <c r="AGP274"/>
      <c r="AGQ274"/>
      <c r="AGR274"/>
      <c r="AGS274"/>
      <c r="AGT274"/>
      <c r="AGU274"/>
      <c r="AGV274"/>
      <c r="AGW274"/>
      <c r="AGX274"/>
      <c r="AGY274"/>
      <c r="AGZ274"/>
      <c r="AHA274"/>
      <c r="AHB274"/>
      <c r="AHC274"/>
      <c r="AHD274"/>
      <c r="AHE274"/>
      <c r="AHF274"/>
      <c r="AHG274"/>
      <c r="AHH274"/>
      <c r="AHI274"/>
      <c r="AHJ274"/>
      <c r="AHK274"/>
      <c r="AHL274"/>
      <c r="AHM274"/>
      <c r="AHN274"/>
      <c r="AHO274"/>
      <c r="AHP274"/>
      <c r="AHQ274"/>
      <c r="AHR274"/>
      <c r="AHS274"/>
      <c r="AHT274"/>
      <c r="AHU274"/>
      <c r="AHV274"/>
      <c r="AHW274"/>
      <c r="AHX274"/>
      <c r="AHY274"/>
      <c r="AHZ274"/>
      <c r="AIA274"/>
      <c r="AIB274"/>
      <c r="AIC274"/>
      <c r="AID274"/>
      <c r="AIE274"/>
      <c r="AIF274"/>
      <c r="AIG274"/>
      <c r="AIH274"/>
      <c r="AII274"/>
      <c r="AIJ274"/>
      <c r="AIK274"/>
      <c r="AIL274"/>
      <c r="AIM274"/>
      <c r="AIN274"/>
      <c r="AIO274"/>
      <c r="AIP274"/>
      <c r="AIQ274"/>
      <c r="AIR274"/>
      <c r="AIS274"/>
      <c r="AIT274"/>
      <c r="AIU274"/>
      <c r="AIV274"/>
      <c r="AIW274"/>
      <c r="AIX274"/>
      <c r="AIY274"/>
      <c r="AIZ274"/>
      <c r="AJA274"/>
      <c r="AJB274"/>
      <c r="AJC274"/>
      <c r="AJD274"/>
      <c r="AJE274"/>
      <c r="AJF274"/>
      <c r="AJG274"/>
      <c r="AJH274"/>
      <c r="AJI274"/>
      <c r="AJJ274"/>
      <c r="AJK274"/>
      <c r="AJL274"/>
      <c r="AJM274"/>
      <c r="AJN274"/>
      <c r="AJO274"/>
      <c r="AJP274"/>
      <c r="AJQ274"/>
      <c r="AJR274"/>
      <c r="AJS274"/>
      <c r="AJT274"/>
      <c r="AJU274"/>
      <c r="AJV274"/>
      <c r="AJW274"/>
      <c r="AJX274"/>
      <c r="AJY274"/>
      <c r="AJZ274"/>
      <c r="AKA274"/>
      <c r="AKB274"/>
      <c r="AKC274"/>
      <c r="AKD274"/>
      <c r="AKE274"/>
      <c r="AKF274"/>
      <c r="AKG274"/>
      <c r="AKH274"/>
      <c r="AKI274"/>
      <c r="AKJ274"/>
      <c r="AKK274"/>
      <c r="AKL274"/>
      <c r="AKM274"/>
      <c r="AKN274"/>
      <c r="AKO274"/>
      <c r="AKP274"/>
      <c r="AKQ274"/>
      <c r="AKR274"/>
      <c r="AKS274"/>
      <c r="AKT274"/>
      <c r="AKU274"/>
      <c r="AKV274"/>
      <c r="AKW274"/>
      <c r="AKX274"/>
      <c r="AKY274"/>
      <c r="AKZ274"/>
      <c r="ALA274"/>
      <c r="ALB274"/>
      <c r="ALC274"/>
      <c r="ALD274"/>
      <c r="ALE274"/>
    </row>
    <row r="275" spans="2:993" ht="14.15" customHeight="1" x14ac:dyDescent="0.25">
      <c r="B275" s="114" t="str">
        <f>IFERROR(VLOOKUP(45,'Ficha 2. DATOS ACTUACIONES RHB'!$C$64:$AM$143,2,0),"")</f>
        <v/>
      </c>
      <c r="C275" s="779" t="str">
        <f>IFERROR(VLOOKUP(B275,'Ficha 2. DATOS ACTUACIONES RHB'!$D$64:$AR$143,2,0),"")</f>
        <v/>
      </c>
      <c r="D275" s="780"/>
      <c r="E275" s="780"/>
      <c r="F275" s="780"/>
      <c r="G275" s="780"/>
      <c r="H275" s="780"/>
      <c r="I275" s="780"/>
      <c r="J275" s="781"/>
      <c r="K275" s="769" t="str">
        <f>IFERROR(VLOOKUP(B275,'Ficha 2. DATOS ACTUACIONES RHB'!$D$64:$AR$143,15,0),"")</f>
        <v/>
      </c>
      <c r="L275" s="769"/>
      <c r="M275" s="493" t="str">
        <f>IFERROR(VLOOKUP(B275,'Ficha 2. DATOS ACTUACIONES RHB'!$D$64:$AR$143,24,0),"")</f>
        <v/>
      </c>
      <c r="N275" s="494"/>
      <c r="O275" s="494"/>
      <c r="P275" s="494"/>
      <c r="Q275" s="495"/>
      <c r="R275" s="493" t="str">
        <f t="shared" si="73"/>
        <v/>
      </c>
      <c r="S275" s="494"/>
      <c r="T275" s="494"/>
      <c r="U275" s="494"/>
      <c r="V275" s="495"/>
      <c r="W275" s="967" t="str">
        <f t="shared" si="74"/>
        <v/>
      </c>
      <c r="X275" s="968"/>
      <c r="Y275" s="968"/>
      <c r="Z275" s="968"/>
      <c r="AA275" s="969"/>
      <c r="AB275" s="493" t="str">
        <f t="shared" si="75"/>
        <v/>
      </c>
      <c r="AC275" s="494"/>
      <c r="AD275" s="494"/>
      <c r="AE275" s="494"/>
      <c r="AF275" s="495"/>
      <c r="AG275" s="973" t="str">
        <f t="shared" si="76"/>
        <v/>
      </c>
      <c r="AH275" s="950"/>
      <c r="AI275" s="950"/>
      <c r="AJ275" s="950"/>
      <c r="AK275" s="951"/>
      <c r="AL275" s="150" t="str">
        <f>IFERROR(VLOOKUP(B275,'Ficha 2. DATOS ACTUACIONES RHB'!$D$64:$AR$143,27,0),"")</f>
        <v/>
      </c>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c r="AAA275"/>
      <c r="AAB275"/>
      <c r="AAC275"/>
      <c r="AAD275"/>
      <c r="AAE275"/>
      <c r="AAF275"/>
      <c r="AAG275"/>
      <c r="AAH275"/>
      <c r="AAI275"/>
      <c r="AAJ275"/>
      <c r="AAK275"/>
      <c r="AAL275"/>
      <c r="AAM275"/>
      <c r="AAN275"/>
      <c r="AAO275"/>
      <c r="AAP275"/>
      <c r="AAQ275"/>
      <c r="AAR275"/>
      <c r="AAS275"/>
      <c r="AAT275"/>
      <c r="AAU275"/>
      <c r="AAV275"/>
      <c r="AAW275"/>
      <c r="AAX275"/>
      <c r="AAY275"/>
      <c r="AAZ275"/>
      <c r="ABA275"/>
      <c r="ABB275"/>
      <c r="ABC275"/>
      <c r="ABD275"/>
      <c r="ABE275"/>
      <c r="ABF275"/>
      <c r="ABG275"/>
      <c r="ABH275"/>
      <c r="ABI275"/>
      <c r="ABJ275"/>
      <c r="ABK275"/>
      <c r="ABL275"/>
      <c r="ABM275"/>
      <c r="ABN275"/>
      <c r="ABO275"/>
      <c r="ABP275"/>
      <c r="ABQ275"/>
      <c r="ABR275"/>
      <c r="ABS275"/>
      <c r="ABT275"/>
      <c r="ABU275"/>
      <c r="ABV275"/>
      <c r="ABW275"/>
      <c r="ABX275"/>
      <c r="ABY275"/>
      <c r="ABZ275"/>
      <c r="ACA275"/>
      <c r="ACB275"/>
      <c r="ACC275"/>
      <c r="ACD275"/>
      <c r="ACE275"/>
      <c r="ACF275"/>
      <c r="ACG275"/>
      <c r="ACH275"/>
      <c r="ACI275"/>
      <c r="ACJ275"/>
      <c r="ACK275"/>
      <c r="ACL275"/>
      <c r="ACM275"/>
      <c r="ACN275"/>
      <c r="ACO275"/>
      <c r="ACP275"/>
      <c r="ACQ275"/>
      <c r="ACR275"/>
      <c r="ACS275"/>
      <c r="ACT275"/>
      <c r="ACU275"/>
      <c r="ACV275"/>
      <c r="ACW275"/>
      <c r="ACX275"/>
      <c r="ACY275"/>
      <c r="ACZ275"/>
      <c r="ADA275"/>
      <c r="ADB275"/>
      <c r="ADC275"/>
      <c r="ADD275"/>
      <c r="ADE275"/>
      <c r="ADF275"/>
      <c r="ADG275"/>
      <c r="ADH275"/>
      <c r="ADI275"/>
      <c r="ADJ275"/>
      <c r="ADK275"/>
      <c r="ADL275"/>
      <c r="ADM275"/>
      <c r="ADN275"/>
      <c r="ADO275"/>
      <c r="ADP275"/>
      <c r="ADQ275"/>
      <c r="ADR275"/>
      <c r="ADS275"/>
      <c r="ADT275"/>
      <c r="ADU275"/>
      <c r="ADV275"/>
      <c r="ADW275"/>
      <c r="ADX275"/>
      <c r="ADY275"/>
      <c r="ADZ275"/>
      <c r="AEA275"/>
      <c r="AEB275"/>
      <c r="AEC275"/>
      <c r="AED275"/>
      <c r="AEE275"/>
      <c r="AEF275"/>
      <c r="AEG275"/>
      <c r="AEH275"/>
      <c r="AEI275"/>
      <c r="AEJ275"/>
      <c r="AEK275"/>
      <c r="AEL275"/>
      <c r="AEM275"/>
      <c r="AEN275"/>
      <c r="AEO275"/>
      <c r="AEP275"/>
      <c r="AEQ275"/>
      <c r="AER275"/>
      <c r="AES275"/>
      <c r="AET275"/>
      <c r="AEU275"/>
      <c r="AEV275"/>
      <c r="AEW275"/>
      <c r="AEX275"/>
      <c r="AEY275"/>
      <c r="AEZ275"/>
      <c r="AFA275"/>
      <c r="AFB275"/>
      <c r="AFC275"/>
      <c r="AFD275"/>
      <c r="AFE275"/>
      <c r="AFF275"/>
      <c r="AFG275"/>
      <c r="AFH275"/>
      <c r="AFI275"/>
      <c r="AFJ275"/>
      <c r="AFK275"/>
      <c r="AFL275"/>
      <c r="AFM275"/>
      <c r="AFN275"/>
      <c r="AFO275"/>
      <c r="AFP275"/>
      <c r="AFQ275"/>
      <c r="AFR275"/>
      <c r="AFS275"/>
      <c r="AFT275"/>
      <c r="AFU275"/>
      <c r="AFV275"/>
      <c r="AFW275"/>
      <c r="AFX275"/>
      <c r="AFY275"/>
      <c r="AFZ275"/>
      <c r="AGA275"/>
      <c r="AGB275"/>
      <c r="AGC275"/>
      <c r="AGD275"/>
      <c r="AGE275"/>
      <c r="AGF275"/>
      <c r="AGG275"/>
      <c r="AGH275"/>
      <c r="AGI275"/>
      <c r="AGJ275"/>
      <c r="AGK275"/>
      <c r="AGL275"/>
      <c r="AGM275"/>
      <c r="AGN275"/>
      <c r="AGO275"/>
      <c r="AGP275"/>
      <c r="AGQ275"/>
      <c r="AGR275"/>
      <c r="AGS275"/>
      <c r="AGT275"/>
      <c r="AGU275"/>
      <c r="AGV275"/>
      <c r="AGW275"/>
      <c r="AGX275"/>
      <c r="AGY275"/>
      <c r="AGZ275"/>
      <c r="AHA275"/>
      <c r="AHB275"/>
      <c r="AHC275"/>
      <c r="AHD275"/>
      <c r="AHE275"/>
      <c r="AHF275"/>
      <c r="AHG275"/>
      <c r="AHH275"/>
      <c r="AHI275"/>
      <c r="AHJ275"/>
      <c r="AHK275"/>
      <c r="AHL275"/>
      <c r="AHM275"/>
      <c r="AHN275"/>
      <c r="AHO275"/>
      <c r="AHP275"/>
      <c r="AHQ275"/>
      <c r="AHR275"/>
      <c r="AHS275"/>
      <c r="AHT275"/>
      <c r="AHU275"/>
      <c r="AHV275"/>
      <c r="AHW275"/>
      <c r="AHX275"/>
      <c r="AHY275"/>
      <c r="AHZ275"/>
      <c r="AIA275"/>
      <c r="AIB275"/>
      <c r="AIC275"/>
      <c r="AID275"/>
      <c r="AIE275"/>
      <c r="AIF275"/>
      <c r="AIG275"/>
      <c r="AIH275"/>
      <c r="AII275"/>
      <c r="AIJ275"/>
      <c r="AIK275"/>
      <c r="AIL275"/>
      <c r="AIM275"/>
      <c r="AIN275"/>
      <c r="AIO275"/>
      <c r="AIP275"/>
      <c r="AIQ275"/>
      <c r="AIR275"/>
      <c r="AIS275"/>
      <c r="AIT275"/>
      <c r="AIU275"/>
      <c r="AIV275"/>
      <c r="AIW275"/>
      <c r="AIX275"/>
      <c r="AIY275"/>
      <c r="AIZ275"/>
      <c r="AJA275"/>
      <c r="AJB275"/>
      <c r="AJC275"/>
      <c r="AJD275"/>
      <c r="AJE275"/>
      <c r="AJF275"/>
      <c r="AJG275"/>
      <c r="AJH275"/>
      <c r="AJI275"/>
      <c r="AJJ275"/>
      <c r="AJK275"/>
      <c r="AJL275"/>
      <c r="AJM275"/>
      <c r="AJN275"/>
      <c r="AJO275"/>
      <c r="AJP275"/>
      <c r="AJQ275"/>
      <c r="AJR275"/>
      <c r="AJS275"/>
      <c r="AJT275"/>
      <c r="AJU275"/>
      <c r="AJV275"/>
      <c r="AJW275"/>
      <c r="AJX275"/>
      <c r="AJY275"/>
      <c r="AJZ275"/>
      <c r="AKA275"/>
      <c r="AKB275"/>
      <c r="AKC275"/>
      <c r="AKD275"/>
      <c r="AKE275"/>
      <c r="AKF275"/>
      <c r="AKG275"/>
      <c r="AKH275"/>
      <c r="AKI275"/>
      <c r="AKJ275"/>
      <c r="AKK275"/>
      <c r="AKL275"/>
      <c r="AKM275"/>
      <c r="AKN275"/>
      <c r="AKO275"/>
      <c r="AKP275"/>
      <c r="AKQ275"/>
      <c r="AKR275"/>
      <c r="AKS275"/>
      <c r="AKT275"/>
      <c r="AKU275"/>
      <c r="AKV275"/>
      <c r="AKW275"/>
      <c r="AKX275"/>
      <c r="AKY275"/>
      <c r="AKZ275"/>
      <c r="ALA275"/>
      <c r="ALB275"/>
      <c r="ALC275"/>
      <c r="ALD275"/>
      <c r="ALE275"/>
    </row>
    <row r="276" spans="2:993" ht="14.15" customHeight="1" x14ac:dyDescent="0.25">
      <c r="B276" s="114" t="str">
        <f>IFERROR(VLOOKUP(46,'Ficha 2. DATOS ACTUACIONES RHB'!$C$64:$AM$143,2,0),"")</f>
        <v/>
      </c>
      <c r="C276" s="779" t="str">
        <f>IFERROR(VLOOKUP(B276,'Ficha 2. DATOS ACTUACIONES RHB'!$D$64:$AR$143,2,0),"")</f>
        <v/>
      </c>
      <c r="D276" s="780"/>
      <c r="E276" s="780"/>
      <c r="F276" s="780"/>
      <c r="G276" s="780"/>
      <c r="H276" s="780"/>
      <c r="I276" s="780"/>
      <c r="J276" s="781"/>
      <c r="K276" s="769" t="str">
        <f>IFERROR(VLOOKUP(B276,'Ficha 2. DATOS ACTUACIONES RHB'!$D$64:$AR$143,15,0),"")</f>
        <v/>
      </c>
      <c r="L276" s="769"/>
      <c r="M276" s="493" t="str">
        <f>IFERROR(VLOOKUP(B276,'Ficha 2. DATOS ACTUACIONES RHB'!$D$64:$AR$143,24,0),"")</f>
        <v/>
      </c>
      <c r="N276" s="494"/>
      <c r="O276" s="494"/>
      <c r="P276" s="494"/>
      <c r="Q276" s="495"/>
      <c r="R276" s="493" t="str">
        <f t="shared" si="73"/>
        <v/>
      </c>
      <c r="S276" s="494"/>
      <c r="T276" s="494"/>
      <c r="U276" s="494"/>
      <c r="V276" s="495"/>
      <c r="W276" s="967" t="str">
        <f t="shared" si="74"/>
        <v/>
      </c>
      <c r="X276" s="968"/>
      <c r="Y276" s="968"/>
      <c r="Z276" s="968"/>
      <c r="AA276" s="969"/>
      <c r="AB276" s="493" t="str">
        <f t="shared" si="75"/>
        <v/>
      </c>
      <c r="AC276" s="494"/>
      <c r="AD276" s="494"/>
      <c r="AE276" s="494"/>
      <c r="AF276" s="495"/>
      <c r="AG276" s="973" t="str">
        <f t="shared" si="76"/>
        <v/>
      </c>
      <c r="AH276" s="950"/>
      <c r="AI276" s="950"/>
      <c r="AJ276" s="950"/>
      <c r="AK276" s="951"/>
      <c r="AL276" s="150" t="str">
        <f>IFERROR(VLOOKUP(B276,'Ficha 2. DATOS ACTUACIONES RHB'!$D$64:$AR$143,27,0),"")</f>
        <v/>
      </c>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c r="AAA276"/>
      <c r="AAB276"/>
      <c r="AAC276"/>
      <c r="AAD276"/>
      <c r="AAE276"/>
      <c r="AAF276"/>
      <c r="AAG276"/>
      <c r="AAH276"/>
      <c r="AAI276"/>
      <c r="AAJ276"/>
      <c r="AAK276"/>
      <c r="AAL276"/>
      <c r="AAM276"/>
      <c r="AAN276"/>
      <c r="AAO276"/>
      <c r="AAP276"/>
      <c r="AAQ276"/>
      <c r="AAR276"/>
      <c r="AAS276"/>
      <c r="AAT276"/>
      <c r="AAU276"/>
      <c r="AAV276"/>
      <c r="AAW276"/>
      <c r="AAX276"/>
      <c r="AAY276"/>
      <c r="AAZ276"/>
      <c r="ABA276"/>
      <c r="ABB276"/>
      <c r="ABC276"/>
      <c r="ABD276"/>
      <c r="ABE276"/>
      <c r="ABF276"/>
      <c r="ABG276"/>
      <c r="ABH276"/>
      <c r="ABI276"/>
      <c r="ABJ276"/>
      <c r="ABK276"/>
      <c r="ABL276"/>
      <c r="ABM276"/>
      <c r="ABN276"/>
      <c r="ABO276"/>
      <c r="ABP276"/>
      <c r="ABQ276"/>
      <c r="ABR276"/>
      <c r="ABS276"/>
      <c r="ABT276"/>
      <c r="ABU276"/>
      <c r="ABV276"/>
      <c r="ABW276"/>
      <c r="ABX276"/>
      <c r="ABY276"/>
      <c r="ABZ276"/>
      <c r="ACA276"/>
      <c r="ACB276"/>
      <c r="ACC276"/>
      <c r="ACD276"/>
      <c r="ACE276"/>
      <c r="ACF276"/>
      <c r="ACG276"/>
      <c r="ACH276"/>
      <c r="ACI276"/>
      <c r="ACJ276"/>
      <c r="ACK276"/>
      <c r="ACL276"/>
      <c r="ACM276"/>
      <c r="ACN276"/>
      <c r="ACO276"/>
      <c r="ACP276"/>
      <c r="ACQ276"/>
      <c r="ACR276"/>
      <c r="ACS276"/>
      <c r="ACT276"/>
      <c r="ACU276"/>
      <c r="ACV276"/>
      <c r="ACW276"/>
      <c r="ACX276"/>
      <c r="ACY276"/>
      <c r="ACZ276"/>
      <c r="ADA276"/>
      <c r="ADB276"/>
      <c r="ADC276"/>
      <c r="ADD276"/>
      <c r="ADE276"/>
      <c r="ADF276"/>
      <c r="ADG276"/>
      <c r="ADH276"/>
      <c r="ADI276"/>
      <c r="ADJ276"/>
      <c r="ADK276"/>
      <c r="ADL276"/>
      <c r="ADM276"/>
      <c r="ADN276"/>
      <c r="ADO276"/>
      <c r="ADP276"/>
      <c r="ADQ276"/>
      <c r="ADR276"/>
      <c r="ADS276"/>
      <c r="ADT276"/>
      <c r="ADU276"/>
      <c r="ADV276"/>
      <c r="ADW276"/>
      <c r="ADX276"/>
      <c r="ADY276"/>
      <c r="ADZ276"/>
      <c r="AEA276"/>
      <c r="AEB276"/>
      <c r="AEC276"/>
      <c r="AED276"/>
      <c r="AEE276"/>
      <c r="AEF276"/>
      <c r="AEG276"/>
      <c r="AEH276"/>
      <c r="AEI276"/>
      <c r="AEJ276"/>
      <c r="AEK276"/>
      <c r="AEL276"/>
      <c r="AEM276"/>
      <c r="AEN276"/>
      <c r="AEO276"/>
      <c r="AEP276"/>
      <c r="AEQ276"/>
      <c r="AER276"/>
      <c r="AES276"/>
      <c r="AET276"/>
      <c r="AEU276"/>
      <c r="AEV276"/>
      <c r="AEW276"/>
      <c r="AEX276"/>
      <c r="AEY276"/>
      <c r="AEZ276"/>
      <c r="AFA276"/>
      <c r="AFB276"/>
      <c r="AFC276"/>
      <c r="AFD276"/>
      <c r="AFE276"/>
      <c r="AFF276"/>
      <c r="AFG276"/>
      <c r="AFH276"/>
      <c r="AFI276"/>
      <c r="AFJ276"/>
      <c r="AFK276"/>
      <c r="AFL276"/>
      <c r="AFM276"/>
      <c r="AFN276"/>
      <c r="AFO276"/>
      <c r="AFP276"/>
      <c r="AFQ276"/>
      <c r="AFR276"/>
      <c r="AFS276"/>
      <c r="AFT276"/>
      <c r="AFU276"/>
      <c r="AFV276"/>
      <c r="AFW276"/>
      <c r="AFX276"/>
      <c r="AFY276"/>
      <c r="AFZ276"/>
      <c r="AGA276"/>
      <c r="AGB276"/>
      <c r="AGC276"/>
      <c r="AGD276"/>
      <c r="AGE276"/>
      <c r="AGF276"/>
      <c r="AGG276"/>
      <c r="AGH276"/>
      <c r="AGI276"/>
      <c r="AGJ276"/>
      <c r="AGK276"/>
      <c r="AGL276"/>
      <c r="AGM276"/>
      <c r="AGN276"/>
      <c r="AGO276"/>
      <c r="AGP276"/>
      <c r="AGQ276"/>
      <c r="AGR276"/>
      <c r="AGS276"/>
      <c r="AGT276"/>
      <c r="AGU276"/>
      <c r="AGV276"/>
      <c r="AGW276"/>
      <c r="AGX276"/>
      <c r="AGY276"/>
      <c r="AGZ276"/>
      <c r="AHA276"/>
      <c r="AHB276"/>
      <c r="AHC276"/>
      <c r="AHD276"/>
      <c r="AHE276"/>
      <c r="AHF276"/>
      <c r="AHG276"/>
      <c r="AHH276"/>
      <c r="AHI276"/>
      <c r="AHJ276"/>
      <c r="AHK276"/>
      <c r="AHL276"/>
      <c r="AHM276"/>
      <c r="AHN276"/>
      <c r="AHO276"/>
      <c r="AHP276"/>
      <c r="AHQ276"/>
      <c r="AHR276"/>
      <c r="AHS276"/>
      <c r="AHT276"/>
      <c r="AHU276"/>
      <c r="AHV276"/>
      <c r="AHW276"/>
      <c r="AHX276"/>
      <c r="AHY276"/>
      <c r="AHZ276"/>
      <c r="AIA276"/>
      <c r="AIB276"/>
      <c r="AIC276"/>
      <c r="AID276"/>
      <c r="AIE276"/>
      <c r="AIF276"/>
      <c r="AIG276"/>
      <c r="AIH276"/>
      <c r="AII276"/>
      <c r="AIJ276"/>
      <c r="AIK276"/>
      <c r="AIL276"/>
      <c r="AIM276"/>
      <c r="AIN276"/>
      <c r="AIO276"/>
      <c r="AIP276"/>
      <c r="AIQ276"/>
      <c r="AIR276"/>
      <c r="AIS276"/>
      <c r="AIT276"/>
      <c r="AIU276"/>
      <c r="AIV276"/>
      <c r="AIW276"/>
      <c r="AIX276"/>
      <c r="AIY276"/>
      <c r="AIZ276"/>
      <c r="AJA276"/>
      <c r="AJB276"/>
      <c r="AJC276"/>
      <c r="AJD276"/>
      <c r="AJE276"/>
      <c r="AJF276"/>
      <c r="AJG276"/>
      <c r="AJH276"/>
      <c r="AJI276"/>
      <c r="AJJ276"/>
      <c r="AJK276"/>
      <c r="AJL276"/>
      <c r="AJM276"/>
      <c r="AJN276"/>
      <c r="AJO276"/>
      <c r="AJP276"/>
      <c r="AJQ276"/>
      <c r="AJR276"/>
      <c r="AJS276"/>
      <c r="AJT276"/>
      <c r="AJU276"/>
      <c r="AJV276"/>
      <c r="AJW276"/>
      <c r="AJX276"/>
      <c r="AJY276"/>
      <c r="AJZ276"/>
      <c r="AKA276"/>
      <c r="AKB276"/>
      <c r="AKC276"/>
      <c r="AKD276"/>
      <c r="AKE276"/>
      <c r="AKF276"/>
      <c r="AKG276"/>
      <c r="AKH276"/>
      <c r="AKI276"/>
      <c r="AKJ276"/>
      <c r="AKK276"/>
      <c r="AKL276"/>
      <c r="AKM276"/>
      <c r="AKN276"/>
      <c r="AKO276"/>
      <c r="AKP276"/>
      <c r="AKQ276"/>
      <c r="AKR276"/>
      <c r="AKS276"/>
      <c r="AKT276"/>
      <c r="AKU276"/>
      <c r="AKV276"/>
      <c r="AKW276"/>
      <c r="AKX276"/>
      <c r="AKY276"/>
      <c r="AKZ276"/>
      <c r="ALA276"/>
      <c r="ALB276"/>
      <c r="ALC276"/>
      <c r="ALD276"/>
      <c r="ALE276"/>
    </row>
    <row r="277" spans="2:993" ht="14.15" customHeight="1" x14ac:dyDescent="0.25">
      <c r="B277" s="114" t="str">
        <f>IFERROR(VLOOKUP(47,'Ficha 2. DATOS ACTUACIONES RHB'!$C$64:$AM$143,2,0),"")</f>
        <v/>
      </c>
      <c r="C277" s="779" t="str">
        <f>IFERROR(VLOOKUP(B277,'Ficha 2. DATOS ACTUACIONES RHB'!$D$64:$AR$143,2,0),"")</f>
        <v/>
      </c>
      <c r="D277" s="780"/>
      <c r="E277" s="780"/>
      <c r="F277" s="780"/>
      <c r="G277" s="780"/>
      <c r="H277" s="780"/>
      <c r="I277" s="780"/>
      <c r="J277" s="781"/>
      <c r="K277" s="769" t="str">
        <f>IFERROR(VLOOKUP(B277,'Ficha 2. DATOS ACTUACIONES RHB'!$D$64:$AR$143,15,0),"")</f>
        <v/>
      </c>
      <c r="L277" s="769"/>
      <c r="M277" s="493" t="str">
        <f>IFERROR(VLOOKUP(B277,'Ficha 2. DATOS ACTUACIONES RHB'!$D$64:$AR$143,24,0),"")</f>
        <v/>
      </c>
      <c r="N277" s="494"/>
      <c r="O277" s="494"/>
      <c r="P277" s="494"/>
      <c r="Q277" s="495"/>
      <c r="R277" s="493" t="str">
        <f t="shared" si="73"/>
        <v/>
      </c>
      <c r="S277" s="494"/>
      <c r="T277" s="494"/>
      <c r="U277" s="494"/>
      <c r="V277" s="495"/>
      <c r="W277" s="967" t="str">
        <f t="shared" si="74"/>
        <v/>
      </c>
      <c r="X277" s="968"/>
      <c r="Y277" s="968"/>
      <c r="Z277" s="968"/>
      <c r="AA277" s="969"/>
      <c r="AB277" s="493" t="str">
        <f t="shared" si="75"/>
        <v/>
      </c>
      <c r="AC277" s="494"/>
      <c r="AD277" s="494"/>
      <c r="AE277" s="494"/>
      <c r="AF277" s="495"/>
      <c r="AG277" s="973" t="str">
        <f t="shared" si="76"/>
        <v/>
      </c>
      <c r="AH277" s="950"/>
      <c r="AI277" s="950"/>
      <c r="AJ277" s="950"/>
      <c r="AK277" s="951"/>
      <c r="AL277" s="150" t="str">
        <f>IFERROR(VLOOKUP(B277,'Ficha 2. DATOS ACTUACIONES RHB'!$D$64:$AR$143,27,0),"")</f>
        <v/>
      </c>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c r="AAW277"/>
      <c r="AAX277"/>
      <c r="AAY277"/>
      <c r="AAZ277"/>
      <c r="ABA277"/>
      <c r="ABB277"/>
      <c r="ABC277"/>
      <c r="ABD277"/>
      <c r="ABE277"/>
      <c r="ABF277"/>
      <c r="ABG277"/>
      <c r="ABH277"/>
      <c r="ABI277"/>
      <c r="ABJ277"/>
      <c r="ABK277"/>
      <c r="ABL277"/>
      <c r="ABM277"/>
      <c r="ABN277"/>
      <c r="ABO277"/>
      <c r="ABP277"/>
      <c r="ABQ277"/>
      <c r="ABR277"/>
      <c r="ABS277"/>
      <c r="ABT277"/>
      <c r="ABU277"/>
      <c r="ABV277"/>
      <c r="ABW277"/>
      <c r="ABX277"/>
      <c r="ABY277"/>
      <c r="ABZ277"/>
      <c r="ACA277"/>
      <c r="ACB277"/>
      <c r="ACC277"/>
      <c r="ACD277"/>
      <c r="ACE277"/>
      <c r="ACF277"/>
      <c r="ACG277"/>
      <c r="ACH277"/>
      <c r="ACI277"/>
      <c r="ACJ277"/>
      <c r="ACK277"/>
      <c r="ACL277"/>
      <c r="ACM277"/>
      <c r="ACN277"/>
      <c r="ACO277"/>
      <c r="ACP277"/>
      <c r="ACQ277"/>
      <c r="ACR277"/>
      <c r="ACS277"/>
      <c r="ACT277"/>
      <c r="ACU277"/>
      <c r="ACV277"/>
      <c r="ACW277"/>
      <c r="ACX277"/>
      <c r="ACY277"/>
      <c r="ACZ277"/>
      <c r="ADA277"/>
      <c r="ADB277"/>
      <c r="ADC277"/>
      <c r="ADD277"/>
      <c r="ADE277"/>
      <c r="ADF277"/>
      <c r="ADG277"/>
      <c r="ADH277"/>
      <c r="ADI277"/>
      <c r="ADJ277"/>
      <c r="ADK277"/>
      <c r="ADL277"/>
      <c r="ADM277"/>
      <c r="ADN277"/>
      <c r="ADO277"/>
      <c r="ADP277"/>
      <c r="ADQ277"/>
      <c r="ADR277"/>
      <c r="ADS277"/>
      <c r="ADT277"/>
      <c r="ADU277"/>
      <c r="ADV277"/>
      <c r="ADW277"/>
      <c r="ADX277"/>
      <c r="ADY277"/>
      <c r="ADZ277"/>
      <c r="AEA277"/>
      <c r="AEB277"/>
      <c r="AEC277"/>
      <c r="AED277"/>
      <c r="AEE277"/>
      <c r="AEF277"/>
      <c r="AEG277"/>
      <c r="AEH277"/>
      <c r="AEI277"/>
      <c r="AEJ277"/>
      <c r="AEK277"/>
      <c r="AEL277"/>
      <c r="AEM277"/>
      <c r="AEN277"/>
      <c r="AEO277"/>
      <c r="AEP277"/>
      <c r="AEQ277"/>
      <c r="AER277"/>
      <c r="AES277"/>
      <c r="AET277"/>
      <c r="AEU277"/>
      <c r="AEV277"/>
      <c r="AEW277"/>
      <c r="AEX277"/>
      <c r="AEY277"/>
      <c r="AEZ277"/>
      <c r="AFA277"/>
      <c r="AFB277"/>
      <c r="AFC277"/>
      <c r="AFD277"/>
      <c r="AFE277"/>
      <c r="AFF277"/>
      <c r="AFG277"/>
      <c r="AFH277"/>
      <c r="AFI277"/>
      <c r="AFJ277"/>
      <c r="AFK277"/>
      <c r="AFL277"/>
      <c r="AFM277"/>
      <c r="AFN277"/>
      <c r="AFO277"/>
      <c r="AFP277"/>
      <c r="AFQ277"/>
      <c r="AFR277"/>
      <c r="AFS277"/>
      <c r="AFT277"/>
      <c r="AFU277"/>
      <c r="AFV277"/>
      <c r="AFW277"/>
      <c r="AFX277"/>
      <c r="AFY277"/>
      <c r="AFZ277"/>
      <c r="AGA277"/>
      <c r="AGB277"/>
      <c r="AGC277"/>
      <c r="AGD277"/>
      <c r="AGE277"/>
      <c r="AGF277"/>
      <c r="AGG277"/>
      <c r="AGH277"/>
      <c r="AGI277"/>
      <c r="AGJ277"/>
      <c r="AGK277"/>
      <c r="AGL277"/>
      <c r="AGM277"/>
      <c r="AGN277"/>
      <c r="AGO277"/>
      <c r="AGP277"/>
      <c r="AGQ277"/>
      <c r="AGR277"/>
      <c r="AGS277"/>
      <c r="AGT277"/>
      <c r="AGU277"/>
      <c r="AGV277"/>
      <c r="AGW277"/>
      <c r="AGX277"/>
      <c r="AGY277"/>
      <c r="AGZ277"/>
      <c r="AHA277"/>
      <c r="AHB277"/>
      <c r="AHC277"/>
      <c r="AHD277"/>
      <c r="AHE277"/>
      <c r="AHF277"/>
      <c r="AHG277"/>
      <c r="AHH277"/>
      <c r="AHI277"/>
      <c r="AHJ277"/>
      <c r="AHK277"/>
      <c r="AHL277"/>
      <c r="AHM277"/>
      <c r="AHN277"/>
      <c r="AHO277"/>
      <c r="AHP277"/>
      <c r="AHQ277"/>
      <c r="AHR277"/>
      <c r="AHS277"/>
      <c r="AHT277"/>
      <c r="AHU277"/>
      <c r="AHV277"/>
      <c r="AHW277"/>
      <c r="AHX277"/>
      <c r="AHY277"/>
      <c r="AHZ277"/>
      <c r="AIA277"/>
      <c r="AIB277"/>
      <c r="AIC277"/>
      <c r="AID277"/>
      <c r="AIE277"/>
      <c r="AIF277"/>
      <c r="AIG277"/>
      <c r="AIH277"/>
      <c r="AII277"/>
      <c r="AIJ277"/>
      <c r="AIK277"/>
      <c r="AIL277"/>
      <c r="AIM277"/>
      <c r="AIN277"/>
      <c r="AIO277"/>
      <c r="AIP277"/>
      <c r="AIQ277"/>
      <c r="AIR277"/>
      <c r="AIS277"/>
      <c r="AIT277"/>
      <c r="AIU277"/>
      <c r="AIV277"/>
      <c r="AIW277"/>
      <c r="AIX277"/>
      <c r="AIY277"/>
      <c r="AIZ277"/>
      <c r="AJA277"/>
      <c r="AJB277"/>
      <c r="AJC277"/>
      <c r="AJD277"/>
      <c r="AJE277"/>
      <c r="AJF277"/>
      <c r="AJG277"/>
      <c r="AJH277"/>
      <c r="AJI277"/>
      <c r="AJJ277"/>
      <c r="AJK277"/>
      <c r="AJL277"/>
      <c r="AJM277"/>
      <c r="AJN277"/>
      <c r="AJO277"/>
      <c r="AJP277"/>
      <c r="AJQ277"/>
      <c r="AJR277"/>
      <c r="AJS277"/>
      <c r="AJT277"/>
      <c r="AJU277"/>
      <c r="AJV277"/>
      <c r="AJW277"/>
      <c r="AJX277"/>
      <c r="AJY277"/>
      <c r="AJZ277"/>
      <c r="AKA277"/>
      <c r="AKB277"/>
      <c r="AKC277"/>
      <c r="AKD277"/>
      <c r="AKE277"/>
      <c r="AKF277"/>
      <c r="AKG277"/>
      <c r="AKH277"/>
      <c r="AKI277"/>
      <c r="AKJ277"/>
      <c r="AKK277"/>
      <c r="AKL277"/>
      <c r="AKM277"/>
      <c r="AKN277"/>
      <c r="AKO277"/>
      <c r="AKP277"/>
      <c r="AKQ277"/>
      <c r="AKR277"/>
      <c r="AKS277"/>
      <c r="AKT277"/>
      <c r="AKU277"/>
      <c r="AKV277"/>
      <c r="AKW277"/>
      <c r="AKX277"/>
      <c r="AKY277"/>
      <c r="AKZ277"/>
      <c r="ALA277"/>
      <c r="ALB277"/>
      <c r="ALC277"/>
      <c r="ALD277"/>
      <c r="ALE277"/>
    </row>
    <row r="278" spans="2:993" ht="14.15" customHeight="1" x14ac:dyDescent="0.25">
      <c r="B278" s="114" t="str">
        <f>IFERROR(VLOOKUP(48,'Ficha 2. DATOS ACTUACIONES RHB'!$C$64:$AM$143,2,0),"")</f>
        <v/>
      </c>
      <c r="C278" s="779" t="str">
        <f>IFERROR(VLOOKUP(B278,'Ficha 2. DATOS ACTUACIONES RHB'!$D$64:$AR$143,2,0),"")</f>
        <v/>
      </c>
      <c r="D278" s="780"/>
      <c r="E278" s="780"/>
      <c r="F278" s="780"/>
      <c r="G278" s="780"/>
      <c r="H278" s="780"/>
      <c r="I278" s="780"/>
      <c r="J278" s="781"/>
      <c r="K278" s="769" t="str">
        <f>IFERROR(VLOOKUP(B278,'Ficha 2. DATOS ACTUACIONES RHB'!$D$64:$AR$143,15,0),"")</f>
        <v/>
      </c>
      <c r="L278" s="769"/>
      <c r="M278" s="493" t="str">
        <f>IFERROR(VLOOKUP(B278,'Ficha 2. DATOS ACTUACIONES RHB'!$D$64:$AR$143,24,0),"")</f>
        <v/>
      </c>
      <c r="N278" s="494"/>
      <c r="O278" s="494"/>
      <c r="P278" s="494"/>
      <c r="Q278" s="495"/>
      <c r="R278" s="493" t="str">
        <f t="shared" si="73"/>
        <v/>
      </c>
      <c r="S278" s="494"/>
      <c r="T278" s="494"/>
      <c r="U278" s="494"/>
      <c r="V278" s="495"/>
      <c r="W278" s="967" t="str">
        <f t="shared" si="74"/>
        <v/>
      </c>
      <c r="X278" s="968"/>
      <c r="Y278" s="968"/>
      <c r="Z278" s="968"/>
      <c r="AA278" s="969"/>
      <c r="AB278" s="493" t="str">
        <f t="shared" si="75"/>
        <v/>
      </c>
      <c r="AC278" s="494"/>
      <c r="AD278" s="494"/>
      <c r="AE278" s="494"/>
      <c r="AF278" s="495"/>
      <c r="AG278" s="973" t="str">
        <f t="shared" si="76"/>
        <v/>
      </c>
      <c r="AH278" s="950"/>
      <c r="AI278" s="950"/>
      <c r="AJ278" s="950"/>
      <c r="AK278" s="951"/>
      <c r="AL278" s="150" t="str">
        <f>IFERROR(VLOOKUP(B278,'Ficha 2. DATOS ACTUACIONES RHB'!$D$64:$AR$143,27,0),"")</f>
        <v/>
      </c>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c r="ADN278"/>
      <c r="ADO278"/>
      <c r="ADP278"/>
      <c r="ADQ278"/>
      <c r="ADR278"/>
      <c r="ADS278"/>
      <c r="ADT278"/>
      <c r="ADU278"/>
      <c r="ADV278"/>
      <c r="ADW278"/>
      <c r="ADX278"/>
      <c r="ADY278"/>
      <c r="ADZ278"/>
      <c r="AEA278"/>
      <c r="AEB278"/>
      <c r="AEC278"/>
      <c r="AED278"/>
      <c r="AEE278"/>
      <c r="AEF278"/>
      <c r="AEG278"/>
      <c r="AEH278"/>
      <c r="AEI278"/>
      <c r="AEJ278"/>
      <c r="AEK278"/>
      <c r="AEL278"/>
      <c r="AEM278"/>
      <c r="AEN278"/>
      <c r="AEO278"/>
      <c r="AEP278"/>
      <c r="AEQ278"/>
      <c r="AER278"/>
      <c r="AES278"/>
      <c r="AET278"/>
      <c r="AEU278"/>
      <c r="AEV278"/>
      <c r="AEW278"/>
      <c r="AEX278"/>
      <c r="AEY278"/>
      <c r="AEZ278"/>
      <c r="AFA278"/>
      <c r="AFB278"/>
      <c r="AFC278"/>
      <c r="AFD278"/>
      <c r="AFE278"/>
      <c r="AFF278"/>
      <c r="AFG278"/>
      <c r="AFH278"/>
      <c r="AFI278"/>
      <c r="AFJ278"/>
      <c r="AFK278"/>
      <c r="AFL278"/>
      <c r="AFM278"/>
      <c r="AFN278"/>
      <c r="AFO278"/>
      <c r="AFP278"/>
      <c r="AFQ278"/>
      <c r="AFR278"/>
      <c r="AFS278"/>
      <c r="AFT278"/>
      <c r="AFU278"/>
      <c r="AFV278"/>
      <c r="AFW278"/>
      <c r="AFX278"/>
      <c r="AFY278"/>
      <c r="AFZ278"/>
      <c r="AGA278"/>
      <c r="AGB278"/>
      <c r="AGC278"/>
      <c r="AGD278"/>
      <c r="AGE278"/>
      <c r="AGF278"/>
      <c r="AGG278"/>
      <c r="AGH278"/>
      <c r="AGI278"/>
      <c r="AGJ278"/>
      <c r="AGK278"/>
      <c r="AGL278"/>
      <c r="AGM278"/>
      <c r="AGN278"/>
      <c r="AGO278"/>
      <c r="AGP278"/>
      <c r="AGQ278"/>
      <c r="AGR278"/>
      <c r="AGS278"/>
      <c r="AGT278"/>
      <c r="AGU278"/>
      <c r="AGV278"/>
      <c r="AGW278"/>
      <c r="AGX278"/>
      <c r="AGY278"/>
      <c r="AGZ278"/>
      <c r="AHA278"/>
      <c r="AHB278"/>
      <c r="AHC278"/>
      <c r="AHD278"/>
      <c r="AHE278"/>
      <c r="AHF278"/>
      <c r="AHG278"/>
      <c r="AHH278"/>
      <c r="AHI278"/>
      <c r="AHJ278"/>
      <c r="AHK278"/>
      <c r="AHL278"/>
      <c r="AHM278"/>
      <c r="AHN278"/>
      <c r="AHO278"/>
      <c r="AHP278"/>
      <c r="AHQ278"/>
      <c r="AHR278"/>
      <c r="AHS278"/>
      <c r="AHT278"/>
      <c r="AHU278"/>
      <c r="AHV278"/>
      <c r="AHW278"/>
      <c r="AHX278"/>
      <c r="AHY278"/>
      <c r="AHZ278"/>
      <c r="AIA278"/>
      <c r="AIB278"/>
      <c r="AIC278"/>
      <c r="AID278"/>
      <c r="AIE278"/>
      <c r="AIF278"/>
      <c r="AIG278"/>
      <c r="AIH278"/>
      <c r="AII278"/>
      <c r="AIJ278"/>
      <c r="AIK278"/>
      <c r="AIL278"/>
      <c r="AIM278"/>
      <c r="AIN278"/>
      <c r="AIO278"/>
      <c r="AIP278"/>
      <c r="AIQ278"/>
      <c r="AIR278"/>
      <c r="AIS278"/>
      <c r="AIT278"/>
      <c r="AIU278"/>
      <c r="AIV278"/>
      <c r="AIW278"/>
      <c r="AIX278"/>
      <c r="AIY278"/>
      <c r="AIZ278"/>
      <c r="AJA278"/>
      <c r="AJB278"/>
      <c r="AJC278"/>
      <c r="AJD278"/>
      <c r="AJE278"/>
      <c r="AJF278"/>
      <c r="AJG278"/>
      <c r="AJH278"/>
      <c r="AJI278"/>
      <c r="AJJ278"/>
      <c r="AJK278"/>
      <c r="AJL278"/>
      <c r="AJM278"/>
      <c r="AJN278"/>
      <c r="AJO278"/>
      <c r="AJP278"/>
      <c r="AJQ278"/>
      <c r="AJR278"/>
      <c r="AJS278"/>
      <c r="AJT278"/>
      <c r="AJU278"/>
      <c r="AJV278"/>
      <c r="AJW278"/>
      <c r="AJX278"/>
      <c r="AJY278"/>
      <c r="AJZ278"/>
      <c r="AKA278"/>
      <c r="AKB278"/>
      <c r="AKC278"/>
      <c r="AKD278"/>
      <c r="AKE278"/>
      <c r="AKF278"/>
      <c r="AKG278"/>
      <c r="AKH278"/>
      <c r="AKI278"/>
      <c r="AKJ278"/>
      <c r="AKK278"/>
      <c r="AKL278"/>
      <c r="AKM278"/>
      <c r="AKN278"/>
      <c r="AKO278"/>
      <c r="AKP278"/>
      <c r="AKQ278"/>
      <c r="AKR278"/>
      <c r="AKS278"/>
      <c r="AKT278"/>
      <c r="AKU278"/>
      <c r="AKV278"/>
      <c r="AKW278"/>
      <c r="AKX278"/>
      <c r="AKY278"/>
      <c r="AKZ278"/>
      <c r="ALA278"/>
      <c r="ALB278"/>
      <c r="ALC278"/>
      <c r="ALD278"/>
      <c r="ALE278"/>
    </row>
    <row r="279" spans="2:993" ht="14.15" customHeight="1" x14ac:dyDescent="0.25">
      <c r="B279" s="114" t="str">
        <f>IFERROR(VLOOKUP(49,'Ficha 2. DATOS ACTUACIONES RHB'!$C$64:$AM$143,2,0),"")</f>
        <v/>
      </c>
      <c r="C279" s="779" t="str">
        <f>IFERROR(VLOOKUP(B279,'Ficha 2. DATOS ACTUACIONES RHB'!$D$64:$AR$143,2,0),"")</f>
        <v/>
      </c>
      <c r="D279" s="780"/>
      <c r="E279" s="780"/>
      <c r="F279" s="780"/>
      <c r="G279" s="780"/>
      <c r="H279" s="780"/>
      <c r="I279" s="780"/>
      <c r="J279" s="781"/>
      <c r="K279" s="769" t="str">
        <f>IFERROR(VLOOKUP(B279,'Ficha 2. DATOS ACTUACIONES RHB'!$D$64:$AR$143,15,0),"")</f>
        <v/>
      </c>
      <c r="L279" s="769"/>
      <c r="M279" s="493" t="str">
        <f>IFERROR(VLOOKUP(B279,'Ficha 2. DATOS ACTUACIONES RHB'!$D$64:$AR$143,24,0),"")</f>
        <v/>
      </c>
      <c r="N279" s="494"/>
      <c r="O279" s="494"/>
      <c r="P279" s="494"/>
      <c r="Q279" s="495"/>
      <c r="R279" s="493" t="str">
        <f t="shared" si="73"/>
        <v/>
      </c>
      <c r="S279" s="494"/>
      <c r="T279" s="494"/>
      <c r="U279" s="494"/>
      <c r="V279" s="495"/>
      <c r="W279" s="967" t="str">
        <f t="shared" si="74"/>
        <v/>
      </c>
      <c r="X279" s="968"/>
      <c r="Y279" s="968"/>
      <c r="Z279" s="968"/>
      <c r="AA279" s="969"/>
      <c r="AB279" s="493" t="str">
        <f t="shared" si="75"/>
        <v/>
      </c>
      <c r="AC279" s="494"/>
      <c r="AD279" s="494"/>
      <c r="AE279" s="494"/>
      <c r="AF279" s="495"/>
      <c r="AG279" s="973" t="str">
        <f t="shared" si="76"/>
        <v/>
      </c>
      <c r="AH279" s="950"/>
      <c r="AI279" s="950"/>
      <c r="AJ279" s="950"/>
      <c r="AK279" s="951"/>
      <c r="AL279" s="150" t="str">
        <f>IFERROR(VLOOKUP(B279,'Ficha 2. DATOS ACTUACIONES RHB'!$D$64:$AR$143,27,0),"")</f>
        <v/>
      </c>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c r="AAW279"/>
      <c r="AAX279"/>
      <c r="AAY279"/>
      <c r="AAZ279"/>
      <c r="ABA279"/>
      <c r="ABB279"/>
      <c r="ABC279"/>
      <c r="ABD279"/>
      <c r="ABE279"/>
      <c r="ABF279"/>
      <c r="ABG279"/>
      <c r="ABH279"/>
      <c r="ABI279"/>
      <c r="ABJ279"/>
      <c r="ABK279"/>
      <c r="ABL279"/>
      <c r="ABM279"/>
      <c r="ABN279"/>
      <c r="ABO279"/>
      <c r="ABP279"/>
      <c r="ABQ279"/>
      <c r="ABR279"/>
      <c r="ABS279"/>
      <c r="ABT279"/>
      <c r="ABU279"/>
      <c r="ABV279"/>
      <c r="ABW279"/>
      <c r="ABX279"/>
      <c r="ABY279"/>
      <c r="ABZ279"/>
      <c r="ACA279"/>
      <c r="ACB279"/>
      <c r="ACC279"/>
      <c r="ACD279"/>
      <c r="ACE279"/>
      <c r="ACF279"/>
      <c r="ACG279"/>
      <c r="ACH279"/>
      <c r="ACI279"/>
      <c r="ACJ279"/>
      <c r="ACK279"/>
      <c r="ACL279"/>
      <c r="ACM279"/>
      <c r="ACN279"/>
      <c r="ACO279"/>
      <c r="ACP279"/>
      <c r="ACQ279"/>
      <c r="ACR279"/>
      <c r="ACS279"/>
      <c r="ACT279"/>
      <c r="ACU279"/>
      <c r="ACV279"/>
      <c r="ACW279"/>
      <c r="ACX279"/>
      <c r="ACY279"/>
      <c r="ACZ279"/>
      <c r="ADA279"/>
      <c r="ADB279"/>
      <c r="ADC279"/>
      <c r="ADD279"/>
      <c r="ADE279"/>
      <c r="ADF279"/>
      <c r="ADG279"/>
      <c r="ADH279"/>
      <c r="ADI279"/>
      <c r="ADJ279"/>
      <c r="ADK279"/>
      <c r="ADL279"/>
      <c r="ADM279"/>
      <c r="ADN279"/>
      <c r="ADO279"/>
      <c r="ADP279"/>
      <c r="ADQ279"/>
      <c r="ADR279"/>
      <c r="ADS279"/>
      <c r="ADT279"/>
      <c r="ADU279"/>
      <c r="ADV279"/>
      <c r="ADW279"/>
      <c r="ADX279"/>
      <c r="ADY279"/>
      <c r="ADZ279"/>
      <c r="AEA279"/>
      <c r="AEB279"/>
      <c r="AEC279"/>
      <c r="AED279"/>
      <c r="AEE279"/>
      <c r="AEF279"/>
      <c r="AEG279"/>
      <c r="AEH279"/>
      <c r="AEI279"/>
      <c r="AEJ279"/>
      <c r="AEK279"/>
      <c r="AEL279"/>
      <c r="AEM279"/>
      <c r="AEN279"/>
      <c r="AEO279"/>
      <c r="AEP279"/>
      <c r="AEQ279"/>
      <c r="AER279"/>
      <c r="AES279"/>
      <c r="AET279"/>
      <c r="AEU279"/>
      <c r="AEV279"/>
      <c r="AEW279"/>
      <c r="AEX279"/>
      <c r="AEY279"/>
      <c r="AEZ279"/>
      <c r="AFA279"/>
      <c r="AFB279"/>
      <c r="AFC279"/>
      <c r="AFD279"/>
      <c r="AFE279"/>
      <c r="AFF279"/>
      <c r="AFG279"/>
      <c r="AFH279"/>
      <c r="AFI279"/>
      <c r="AFJ279"/>
      <c r="AFK279"/>
      <c r="AFL279"/>
      <c r="AFM279"/>
      <c r="AFN279"/>
      <c r="AFO279"/>
      <c r="AFP279"/>
      <c r="AFQ279"/>
      <c r="AFR279"/>
      <c r="AFS279"/>
      <c r="AFT279"/>
      <c r="AFU279"/>
      <c r="AFV279"/>
      <c r="AFW279"/>
      <c r="AFX279"/>
      <c r="AFY279"/>
      <c r="AFZ279"/>
      <c r="AGA279"/>
      <c r="AGB279"/>
      <c r="AGC279"/>
      <c r="AGD279"/>
      <c r="AGE279"/>
      <c r="AGF279"/>
      <c r="AGG279"/>
      <c r="AGH279"/>
      <c r="AGI279"/>
      <c r="AGJ279"/>
      <c r="AGK279"/>
      <c r="AGL279"/>
      <c r="AGM279"/>
      <c r="AGN279"/>
      <c r="AGO279"/>
      <c r="AGP279"/>
      <c r="AGQ279"/>
      <c r="AGR279"/>
      <c r="AGS279"/>
      <c r="AGT279"/>
      <c r="AGU279"/>
      <c r="AGV279"/>
      <c r="AGW279"/>
      <c r="AGX279"/>
      <c r="AGY279"/>
      <c r="AGZ279"/>
      <c r="AHA279"/>
      <c r="AHB279"/>
      <c r="AHC279"/>
      <c r="AHD279"/>
      <c r="AHE279"/>
      <c r="AHF279"/>
      <c r="AHG279"/>
      <c r="AHH279"/>
      <c r="AHI279"/>
      <c r="AHJ279"/>
      <c r="AHK279"/>
      <c r="AHL279"/>
      <c r="AHM279"/>
      <c r="AHN279"/>
      <c r="AHO279"/>
      <c r="AHP279"/>
      <c r="AHQ279"/>
      <c r="AHR279"/>
      <c r="AHS279"/>
      <c r="AHT279"/>
      <c r="AHU279"/>
      <c r="AHV279"/>
      <c r="AHW279"/>
      <c r="AHX279"/>
      <c r="AHY279"/>
      <c r="AHZ279"/>
      <c r="AIA279"/>
      <c r="AIB279"/>
      <c r="AIC279"/>
      <c r="AID279"/>
      <c r="AIE279"/>
      <c r="AIF279"/>
      <c r="AIG279"/>
      <c r="AIH279"/>
      <c r="AII279"/>
      <c r="AIJ279"/>
      <c r="AIK279"/>
      <c r="AIL279"/>
      <c r="AIM279"/>
      <c r="AIN279"/>
      <c r="AIO279"/>
      <c r="AIP279"/>
      <c r="AIQ279"/>
      <c r="AIR279"/>
      <c r="AIS279"/>
      <c r="AIT279"/>
      <c r="AIU279"/>
      <c r="AIV279"/>
      <c r="AIW279"/>
      <c r="AIX279"/>
      <c r="AIY279"/>
      <c r="AIZ279"/>
      <c r="AJA279"/>
      <c r="AJB279"/>
      <c r="AJC279"/>
      <c r="AJD279"/>
      <c r="AJE279"/>
      <c r="AJF279"/>
      <c r="AJG279"/>
      <c r="AJH279"/>
      <c r="AJI279"/>
      <c r="AJJ279"/>
      <c r="AJK279"/>
      <c r="AJL279"/>
      <c r="AJM279"/>
      <c r="AJN279"/>
      <c r="AJO279"/>
      <c r="AJP279"/>
      <c r="AJQ279"/>
      <c r="AJR279"/>
      <c r="AJS279"/>
      <c r="AJT279"/>
      <c r="AJU279"/>
      <c r="AJV279"/>
      <c r="AJW279"/>
      <c r="AJX279"/>
      <c r="AJY279"/>
      <c r="AJZ279"/>
      <c r="AKA279"/>
      <c r="AKB279"/>
      <c r="AKC279"/>
      <c r="AKD279"/>
      <c r="AKE279"/>
      <c r="AKF279"/>
      <c r="AKG279"/>
      <c r="AKH279"/>
      <c r="AKI279"/>
      <c r="AKJ279"/>
      <c r="AKK279"/>
      <c r="AKL279"/>
      <c r="AKM279"/>
      <c r="AKN279"/>
      <c r="AKO279"/>
      <c r="AKP279"/>
      <c r="AKQ279"/>
      <c r="AKR279"/>
      <c r="AKS279"/>
      <c r="AKT279"/>
      <c r="AKU279"/>
      <c r="AKV279"/>
      <c r="AKW279"/>
      <c r="AKX279"/>
      <c r="AKY279"/>
      <c r="AKZ279"/>
      <c r="ALA279"/>
      <c r="ALB279"/>
      <c r="ALC279"/>
      <c r="ALD279"/>
      <c r="ALE279"/>
    </row>
    <row r="280" spans="2:993" ht="14.15" customHeight="1" x14ac:dyDescent="0.25">
      <c r="B280" s="114" t="str">
        <f>IFERROR(VLOOKUP(50,'Ficha 2. DATOS ACTUACIONES RHB'!$C$64:$AM$143,2,0),"")</f>
        <v/>
      </c>
      <c r="C280" s="779" t="str">
        <f>IFERROR(VLOOKUP(B280,'Ficha 2. DATOS ACTUACIONES RHB'!$D$64:$AR$143,2,0),"")</f>
        <v/>
      </c>
      <c r="D280" s="780"/>
      <c r="E280" s="780"/>
      <c r="F280" s="780"/>
      <c r="G280" s="780"/>
      <c r="H280" s="780"/>
      <c r="I280" s="780"/>
      <c r="J280" s="781"/>
      <c r="K280" s="769" t="str">
        <f>IFERROR(VLOOKUP(B280,'Ficha 2. DATOS ACTUACIONES RHB'!$D$64:$AR$143,15,0),"")</f>
        <v/>
      </c>
      <c r="L280" s="769"/>
      <c r="M280" s="493" t="str">
        <f>IFERROR(VLOOKUP(B280,'Ficha 2. DATOS ACTUACIONES RHB'!$D$64:$AR$143,24,0),"")</f>
        <v/>
      </c>
      <c r="N280" s="494"/>
      <c r="O280" s="494"/>
      <c r="P280" s="494"/>
      <c r="Q280" s="495"/>
      <c r="R280" s="493" t="str">
        <f t="shared" si="73"/>
        <v/>
      </c>
      <c r="S280" s="494"/>
      <c r="T280" s="494"/>
      <c r="U280" s="494"/>
      <c r="V280" s="495"/>
      <c r="W280" s="967" t="str">
        <f t="shared" si="74"/>
        <v/>
      </c>
      <c r="X280" s="968"/>
      <c r="Y280" s="968"/>
      <c r="Z280" s="968"/>
      <c r="AA280" s="969"/>
      <c r="AB280" s="493" t="str">
        <f t="shared" si="75"/>
        <v/>
      </c>
      <c r="AC280" s="494"/>
      <c r="AD280" s="494"/>
      <c r="AE280" s="494"/>
      <c r="AF280" s="495"/>
      <c r="AG280" s="973" t="str">
        <f t="shared" ref="AG280:AG289" si="77">IF(B280="","",MIN(M280,R280,W280,AB280))</f>
        <v/>
      </c>
      <c r="AH280" s="950"/>
      <c r="AI280" s="950"/>
      <c r="AJ280" s="950"/>
      <c r="AK280" s="951"/>
      <c r="AL280" s="150" t="str">
        <f>IFERROR(VLOOKUP(B280,'Ficha 2. DATOS ACTUACIONES RHB'!$D$64:$AR$143,27,0),"")</f>
        <v/>
      </c>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c r="AAW280"/>
      <c r="AAX280"/>
      <c r="AAY280"/>
      <c r="AAZ280"/>
      <c r="ABA280"/>
      <c r="ABB280"/>
      <c r="ABC280"/>
      <c r="ABD280"/>
      <c r="ABE280"/>
      <c r="ABF280"/>
      <c r="ABG280"/>
      <c r="ABH280"/>
      <c r="ABI280"/>
      <c r="ABJ280"/>
      <c r="ABK280"/>
      <c r="ABL280"/>
      <c r="ABM280"/>
      <c r="ABN280"/>
      <c r="ABO280"/>
      <c r="ABP280"/>
      <c r="ABQ280"/>
      <c r="ABR280"/>
      <c r="ABS280"/>
      <c r="ABT280"/>
      <c r="ABU280"/>
      <c r="ABV280"/>
      <c r="ABW280"/>
      <c r="ABX280"/>
      <c r="ABY280"/>
      <c r="ABZ280"/>
      <c r="ACA280"/>
      <c r="ACB280"/>
      <c r="ACC280"/>
      <c r="ACD280"/>
      <c r="ACE280"/>
      <c r="ACF280"/>
      <c r="ACG280"/>
      <c r="ACH280"/>
      <c r="ACI280"/>
      <c r="ACJ280"/>
      <c r="ACK280"/>
      <c r="ACL280"/>
      <c r="ACM280"/>
      <c r="ACN280"/>
      <c r="ACO280"/>
      <c r="ACP280"/>
      <c r="ACQ280"/>
      <c r="ACR280"/>
      <c r="ACS280"/>
      <c r="ACT280"/>
      <c r="ACU280"/>
      <c r="ACV280"/>
      <c r="ACW280"/>
      <c r="ACX280"/>
      <c r="ACY280"/>
      <c r="ACZ280"/>
      <c r="ADA280"/>
      <c r="ADB280"/>
      <c r="ADC280"/>
      <c r="ADD280"/>
      <c r="ADE280"/>
      <c r="ADF280"/>
      <c r="ADG280"/>
      <c r="ADH280"/>
      <c r="ADI280"/>
      <c r="ADJ280"/>
      <c r="ADK280"/>
      <c r="ADL280"/>
      <c r="ADM280"/>
      <c r="ADN280"/>
      <c r="ADO280"/>
      <c r="ADP280"/>
      <c r="ADQ280"/>
      <c r="ADR280"/>
      <c r="ADS280"/>
      <c r="ADT280"/>
      <c r="ADU280"/>
      <c r="ADV280"/>
      <c r="ADW280"/>
      <c r="ADX280"/>
      <c r="ADY280"/>
      <c r="ADZ280"/>
      <c r="AEA280"/>
      <c r="AEB280"/>
      <c r="AEC280"/>
      <c r="AED280"/>
      <c r="AEE280"/>
      <c r="AEF280"/>
      <c r="AEG280"/>
      <c r="AEH280"/>
      <c r="AEI280"/>
      <c r="AEJ280"/>
      <c r="AEK280"/>
      <c r="AEL280"/>
      <c r="AEM280"/>
      <c r="AEN280"/>
      <c r="AEO280"/>
      <c r="AEP280"/>
      <c r="AEQ280"/>
      <c r="AER280"/>
      <c r="AES280"/>
      <c r="AET280"/>
      <c r="AEU280"/>
      <c r="AEV280"/>
      <c r="AEW280"/>
      <c r="AEX280"/>
      <c r="AEY280"/>
      <c r="AEZ280"/>
      <c r="AFA280"/>
      <c r="AFB280"/>
      <c r="AFC280"/>
      <c r="AFD280"/>
      <c r="AFE280"/>
      <c r="AFF280"/>
      <c r="AFG280"/>
      <c r="AFH280"/>
      <c r="AFI280"/>
      <c r="AFJ280"/>
      <c r="AFK280"/>
      <c r="AFL280"/>
      <c r="AFM280"/>
      <c r="AFN280"/>
      <c r="AFO280"/>
      <c r="AFP280"/>
      <c r="AFQ280"/>
      <c r="AFR280"/>
      <c r="AFS280"/>
      <c r="AFT280"/>
      <c r="AFU280"/>
      <c r="AFV280"/>
      <c r="AFW280"/>
      <c r="AFX280"/>
      <c r="AFY280"/>
      <c r="AFZ280"/>
      <c r="AGA280"/>
      <c r="AGB280"/>
      <c r="AGC280"/>
      <c r="AGD280"/>
      <c r="AGE280"/>
      <c r="AGF280"/>
      <c r="AGG280"/>
      <c r="AGH280"/>
      <c r="AGI280"/>
      <c r="AGJ280"/>
      <c r="AGK280"/>
      <c r="AGL280"/>
      <c r="AGM280"/>
      <c r="AGN280"/>
      <c r="AGO280"/>
      <c r="AGP280"/>
      <c r="AGQ280"/>
      <c r="AGR280"/>
      <c r="AGS280"/>
      <c r="AGT280"/>
      <c r="AGU280"/>
      <c r="AGV280"/>
      <c r="AGW280"/>
      <c r="AGX280"/>
      <c r="AGY280"/>
      <c r="AGZ280"/>
      <c r="AHA280"/>
      <c r="AHB280"/>
      <c r="AHC280"/>
      <c r="AHD280"/>
      <c r="AHE280"/>
      <c r="AHF280"/>
      <c r="AHG280"/>
      <c r="AHH280"/>
      <c r="AHI280"/>
      <c r="AHJ280"/>
      <c r="AHK280"/>
      <c r="AHL280"/>
      <c r="AHM280"/>
      <c r="AHN280"/>
      <c r="AHO280"/>
      <c r="AHP280"/>
      <c r="AHQ280"/>
      <c r="AHR280"/>
      <c r="AHS280"/>
      <c r="AHT280"/>
      <c r="AHU280"/>
      <c r="AHV280"/>
      <c r="AHW280"/>
      <c r="AHX280"/>
      <c r="AHY280"/>
      <c r="AHZ280"/>
      <c r="AIA280"/>
      <c r="AIB280"/>
      <c r="AIC280"/>
      <c r="AID280"/>
      <c r="AIE280"/>
      <c r="AIF280"/>
      <c r="AIG280"/>
      <c r="AIH280"/>
      <c r="AII280"/>
      <c r="AIJ280"/>
      <c r="AIK280"/>
      <c r="AIL280"/>
      <c r="AIM280"/>
      <c r="AIN280"/>
      <c r="AIO280"/>
      <c r="AIP280"/>
      <c r="AIQ280"/>
      <c r="AIR280"/>
      <c r="AIS280"/>
      <c r="AIT280"/>
      <c r="AIU280"/>
      <c r="AIV280"/>
      <c r="AIW280"/>
      <c r="AIX280"/>
      <c r="AIY280"/>
      <c r="AIZ280"/>
      <c r="AJA280"/>
      <c r="AJB280"/>
      <c r="AJC280"/>
      <c r="AJD280"/>
      <c r="AJE280"/>
      <c r="AJF280"/>
      <c r="AJG280"/>
      <c r="AJH280"/>
      <c r="AJI280"/>
      <c r="AJJ280"/>
      <c r="AJK280"/>
      <c r="AJL280"/>
      <c r="AJM280"/>
      <c r="AJN280"/>
      <c r="AJO280"/>
      <c r="AJP280"/>
      <c r="AJQ280"/>
      <c r="AJR280"/>
      <c r="AJS280"/>
      <c r="AJT280"/>
      <c r="AJU280"/>
      <c r="AJV280"/>
      <c r="AJW280"/>
      <c r="AJX280"/>
      <c r="AJY280"/>
      <c r="AJZ280"/>
      <c r="AKA280"/>
      <c r="AKB280"/>
      <c r="AKC280"/>
      <c r="AKD280"/>
      <c r="AKE280"/>
      <c r="AKF280"/>
      <c r="AKG280"/>
      <c r="AKH280"/>
      <c r="AKI280"/>
      <c r="AKJ280"/>
      <c r="AKK280"/>
      <c r="AKL280"/>
      <c r="AKM280"/>
      <c r="AKN280"/>
      <c r="AKO280"/>
      <c r="AKP280"/>
      <c r="AKQ280"/>
      <c r="AKR280"/>
      <c r="AKS280"/>
      <c r="AKT280"/>
      <c r="AKU280"/>
      <c r="AKV280"/>
      <c r="AKW280"/>
      <c r="AKX280"/>
      <c r="AKY280"/>
      <c r="AKZ280"/>
      <c r="ALA280"/>
      <c r="ALB280"/>
      <c r="ALC280"/>
      <c r="ALD280"/>
      <c r="ALE280"/>
    </row>
    <row r="281" spans="2:993" ht="14.15" customHeight="1" x14ac:dyDescent="0.25">
      <c r="B281" s="114" t="str">
        <f>IFERROR(VLOOKUP(51,'Ficha 2. DATOS ACTUACIONES RHB'!$C$64:$AM$143,2,0),"")</f>
        <v/>
      </c>
      <c r="C281" s="779" t="str">
        <f>IFERROR(VLOOKUP(B281,'Ficha 2. DATOS ACTUACIONES RHB'!$D$64:$AR$143,2,0),"")</f>
        <v/>
      </c>
      <c r="D281" s="780"/>
      <c r="E281" s="780"/>
      <c r="F281" s="780"/>
      <c r="G281" s="780"/>
      <c r="H281" s="780"/>
      <c r="I281" s="780"/>
      <c r="J281" s="781"/>
      <c r="K281" s="769" t="str">
        <f>IFERROR(VLOOKUP(B281,'Ficha 2. DATOS ACTUACIONES RHB'!$D$64:$AR$143,15,0),"")</f>
        <v/>
      </c>
      <c r="L281" s="769"/>
      <c r="M281" s="493" t="str">
        <f>IFERROR(VLOOKUP(B281,'Ficha 2. DATOS ACTUACIONES RHB'!$D$64:$AR$143,24,0),"")</f>
        <v/>
      </c>
      <c r="N281" s="494"/>
      <c r="O281" s="494"/>
      <c r="P281" s="494"/>
      <c r="Q281" s="495"/>
      <c r="R281" s="493" t="str">
        <f t="shared" si="73"/>
        <v/>
      </c>
      <c r="S281" s="494"/>
      <c r="T281" s="494"/>
      <c r="U281" s="494"/>
      <c r="V281" s="495"/>
      <c r="W281" s="967" t="str">
        <f t="shared" si="74"/>
        <v/>
      </c>
      <c r="X281" s="968"/>
      <c r="Y281" s="968"/>
      <c r="Z281" s="968"/>
      <c r="AA281" s="969"/>
      <c r="AB281" s="493" t="str">
        <f t="shared" si="75"/>
        <v/>
      </c>
      <c r="AC281" s="494"/>
      <c r="AD281" s="494"/>
      <c r="AE281" s="494"/>
      <c r="AF281" s="495"/>
      <c r="AG281" s="973" t="str">
        <f t="shared" si="77"/>
        <v/>
      </c>
      <c r="AH281" s="950"/>
      <c r="AI281" s="950"/>
      <c r="AJ281" s="950"/>
      <c r="AK281" s="951"/>
      <c r="AL281" s="150" t="str">
        <f>IFERROR(VLOOKUP(B281,'Ficha 2. DATOS ACTUACIONES RHB'!$D$64:$AR$143,27,0),"")</f>
        <v/>
      </c>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c r="AAW281"/>
      <c r="AAX281"/>
      <c r="AAY281"/>
      <c r="AAZ281"/>
      <c r="ABA281"/>
      <c r="ABB281"/>
      <c r="ABC281"/>
      <c r="ABD281"/>
      <c r="ABE281"/>
      <c r="ABF281"/>
      <c r="ABG281"/>
      <c r="ABH281"/>
      <c r="ABI281"/>
      <c r="ABJ281"/>
      <c r="ABK281"/>
      <c r="ABL281"/>
      <c r="ABM281"/>
      <c r="ABN281"/>
      <c r="ABO281"/>
      <c r="ABP281"/>
      <c r="ABQ281"/>
      <c r="ABR281"/>
      <c r="ABS281"/>
      <c r="ABT281"/>
      <c r="ABU281"/>
      <c r="ABV281"/>
      <c r="ABW281"/>
      <c r="ABX281"/>
      <c r="ABY281"/>
      <c r="ABZ281"/>
      <c r="ACA281"/>
      <c r="ACB281"/>
      <c r="ACC281"/>
      <c r="ACD281"/>
      <c r="ACE281"/>
      <c r="ACF281"/>
      <c r="ACG281"/>
      <c r="ACH281"/>
      <c r="ACI281"/>
      <c r="ACJ281"/>
      <c r="ACK281"/>
      <c r="ACL281"/>
      <c r="ACM281"/>
      <c r="ACN281"/>
      <c r="ACO281"/>
      <c r="ACP281"/>
      <c r="ACQ281"/>
      <c r="ACR281"/>
      <c r="ACS281"/>
      <c r="ACT281"/>
      <c r="ACU281"/>
      <c r="ACV281"/>
      <c r="ACW281"/>
      <c r="ACX281"/>
      <c r="ACY281"/>
      <c r="ACZ281"/>
      <c r="ADA281"/>
      <c r="ADB281"/>
      <c r="ADC281"/>
      <c r="ADD281"/>
      <c r="ADE281"/>
      <c r="ADF281"/>
      <c r="ADG281"/>
      <c r="ADH281"/>
      <c r="ADI281"/>
      <c r="ADJ281"/>
      <c r="ADK281"/>
      <c r="ADL281"/>
      <c r="ADM281"/>
      <c r="ADN281"/>
      <c r="ADO281"/>
      <c r="ADP281"/>
      <c r="ADQ281"/>
      <c r="ADR281"/>
      <c r="ADS281"/>
      <c r="ADT281"/>
      <c r="ADU281"/>
      <c r="ADV281"/>
      <c r="ADW281"/>
      <c r="ADX281"/>
      <c r="ADY281"/>
      <c r="ADZ281"/>
      <c r="AEA281"/>
      <c r="AEB281"/>
      <c r="AEC281"/>
      <c r="AED281"/>
      <c r="AEE281"/>
      <c r="AEF281"/>
      <c r="AEG281"/>
      <c r="AEH281"/>
      <c r="AEI281"/>
      <c r="AEJ281"/>
      <c r="AEK281"/>
      <c r="AEL281"/>
      <c r="AEM281"/>
      <c r="AEN281"/>
      <c r="AEO281"/>
      <c r="AEP281"/>
      <c r="AEQ281"/>
      <c r="AER281"/>
      <c r="AES281"/>
      <c r="AET281"/>
      <c r="AEU281"/>
      <c r="AEV281"/>
      <c r="AEW281"/>
      <c r="AEX281"/>
      <c r="AEY281"/>
      <c r="AEZ281"/>
      <c r="AFA281"/>
      <c r="AFB281"/>
      <c r="AFC281"/>
      <c r="AFD281"/>
      <c r="AFE281"/>
      <c r="AFF281"/>
      <c r="AFG281"/>
      <c r="AFH281"/>
      <c r="AFI281"/>
      <c r="AFJ281"/>
      <c r="AFK281"/>
      <c r="AFL281"/>
      <c r="AFM281"/>
      <c r="AFN281"/>
      <c r="AFO281"/>
      <c r="AFP281"/>
      <c r="AFQ281"/>
      <c r="AFR281"/>
      <c r="AFS281"/>
      <c r="AFT281"/>
      <c r="AFU281"/>
      <c r="AFV281"/>
      <c r="AFW281"/>
      <c r="AFX281"/>
      <c r="AFY281"/>
      <c r="AFZ281"/>
      <c r="AGA281"/>
      <c r="AGB281"/>
      <c r="AGC281"/>
      <c r="AGD281"/>
      <c r="AGE281"/>
      <c r="AGF281"/>
      <c r="AGG281"/>
      <c r="AGH281"/>
      <c r="AGI281"/>
      <c r="AGJ281"/>
      <c r="AGK281"/>
      <c r="AGL281"/>
      <c r="AGM281"/>
      <c r="AGN281"/>
      <c r="AGO281"/>
      <c r="AGP281"/>
      <c r="AGQ281"/>
      <c r="AGR281"/>
      <c r="AGS281"/>
      <c r="AGT281"/>
      <c r="AGU281"/>
      <c r="AGV281"/>
      <c r="AGW281"/>
      <c r="AGX281"/>
      <c r="AGY281"/>
      <c r="AGZ281"/>
      <c r="AHA281"/>
      <c r="AHB281"/>
      <c r="AHC281"/>
      <c r="AHD281"/>
      <c r="AHE281"/>
      <c r="AHF281"/>
      <c r="AHG281"/>
      <c r="AHH281"/>
      <c r="AHI281"/>
      <c r="AHJ281"/>
      <c r="AHK281"/>
      <c r="AHL281"/>
      <c r="AHM281"/>
      <c r="AHN281"/>
      <c r="AHO281"/>
      <c r="AHP281"/>
      <c r="AHQ281"/>
      <c r="AHR281"/>
      <c r="AHS281"/>
      <c r="AHT281"/>
      <c r="AHU281"/>
      <c r="AHV281"/>
      <c r="AHW281"/>
      <c r="AHX281"/>
      <c r="AHY281"/>
      <c r="AHZ281"/>
      <c r="AIA281"/>
      <c r="AIB281"/>
      <c r="AIC281"/>
      <c r="AID281"/>
      <c r="AIE281"/>
      <c r="AIF281"/>
      <c r="AIG281"/>
      <c r="AIH281"/>
      <c r="AII281"/>
      <c r="AIJ281"/>
      <c r="AIK281"/>
      <c r="AIL281"/>
      <c r="AIM281"/>
      <c r="AIN281"/>
      <c r="AIO281"/>
      <c r="AIP281"/>
      <c r="AIQ281"/>
      <c r="AIR281"/>
      <c r="AIS281"/>
      <c r="AIT281"/>
      <c r="AIU281"/>
      <c r="AIV281"/>
      <c r="AIW281"/>
      <c r="AIX281"/>
      <c r="AIY281"/>
      <c r="AIZ281"/>
      <c r="AJA281"/>
      <c r="AJB281"/>
      <c r="AJC281"/>
      <c r="AJD281"/>
      <c r="AJE281"/>
      <c r="AJF281"/>
      <c r="AJG281"/>
      <c r="AJH281"/>
      <c r="AJI281"/>
      <c r="AJJ281"/>
      <c r="AJK281"/>
      <c r="AJL281"/>
      <c r="AJM281"/>
      <c r="AJN281"/>
      <c r="AJO281"/>
      <c r="AJP281"/>
      <c r="AJQ281"/>
      <c r="AJR281"/>
      <c r="AJS281"/>
      <c r="AJT281"/>
      <c r="AJU281"/>
      <c r="AJV281"/>
      <c r="AJW281"/>
      <c r="AJX281"/>
      <c r="AJY281"/>
      <c r="AJZ281"/>
      <c r="AKA281"/>
      <c r="AKB281"/>
      <c r="AKC281"/>
      <c r="AKD281"/>
      <c r="AKE281"/>
      <c r="AKF281"/>
      <c r="AKG281"/>
      <c r="AKH281"/>
      <c r="AKI281"/>
      <c r="AKJ281"/>
      <c r="AKK281"/>
      <c r="AKL281"/>
      <c r="AKM281"/>
      <c r="AKN281"/>
      <c r="AKO281"/>
      <c r="AKP281"/>
      <c r="AKQ281"/>
      <c r="AKR281"/>
      <c r="AKS281"/>
      <c r="AKT281"/>
      <c r="AKU281"/>
      <c r="AKV281"/>
      <c r="AKW281"/>
      <c r="AKX281"/>
      <c r="AKY281"/>
      <c r="AKZ281"/>
      <c r="ALA281"/>
      <c r="ALB281"/>
      <c r="ALC281"/>
      <c r="ALD281"/>
      <c r="ALE281"/>
    </row>
    <row r="282" spans="2:993" ht="14.15" customHeight="1" x14ac:dyDescent="0.25">
      <c r="B282" s="114" t="str">
        <f>IFERROR(VLOOKUP(52,'Ficha 2. DATOS ACTUACIONES RHB'!$C$64:$AM$143,2,0),"")</f>
        <v/>
      </c>
      <c r="C282" s="779" t="str">
        <f>IFERROR(VLOOKUP(B282,'Ficha 2. DATOS ACTUACIONES RHB'!$D$64:$AR$143,2,0),"")</f>
        <v/>
      </c>
      <c r="D282" s="780"/>
      <c r="E282" s="780"/>
      <c r="F282" s="780"/>
      <c r="G282" s="780"/>
      <c r="H282" s="780"/>
      <c r="I282" s="780"/>
      <c r="J282" s="781"/>
      <c r="K282" s="769" t="str">
        <f>IFERROR(VLOOKUP(B282,'Ficha 2. DATOS ACTUACIONES RHB'!$D$64:$AR$143,15,0),"")</f>
        <v/>
      </c>
      <c r="L282" s="769"/>
      <c r="M282" s="493" t="str">
        <f>IFERROR(VLOOKUP(B282,'Ficha 2. DATOS ACTUACIONES RHB'!$D$64:$AR$143,24,0),"")</f>
        <v/>
      </c>
      <c r="N282" s="494"/>
      <c r="O282" s="494"/>
      <c r="P282" s="494"/>
      <c r="Q282" s="495"/>
      <c r="R282" s="493" t="str">
        <f t="shared" si="73"/>
        <v/>
      </c>
      <c r="S282" s="494"/>
      <c r="T282" s="494"/>
      <c r="U282" s="494"/>
      <c r="V282" s="495"/>
      <c r="W282" s="967" t="str">
        <f t="shared" si="74"/>
        <v/>
      </c>
      <c r="X282" s="968"/>
      <c r="Y282" s="968"/>
      <c r="Z282" s="968"/>
      <c r="AA282" s="969"/>
      <c r="AB282" s="493" t="str">
        <f t="shared" si="75"/>
        <v/>
      </c>
      <c r="AC282" s="494"/>
      <c r="AD282" s="494"/>
      <c r="AE282" s="494"/>
      <c r="AF282" s="495"/>
      <c r="AG282" s="973" t="str">
        <f t="shared" si="77"/>
        <v/>
      </c>
      <c r="AH282" s="950"/>
      <c r="AI282" s="950"/>
      <c r="AJ282" s="950"/>
      <c r="AK282" s="951"/>
      <c r="AL282" s="150" t="str">
        <f>IFERROR(VLOOKUP(B282,'Ficha 2. DATOS ACTUACIONES RHB'!$D$64:$AR$143,27,0),"")</f>
        <v/>
      </c>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c r="AAW282"/>
      <c r="AAX282"/>
      <c r="AAY282"/>
      <c r="AAZ282"/>
      <c r="ABA282"/>
      <c r="ABB282"/>
      <c r="ABC282"/>
      <c r="ABD282"/>
      <c r="ABE282"/>
      <c r="ABF282"/>
      <c r="ABG282"/>
      <c r="ABH282"/>
      <c r="ABI282"/>
      <c r="ABJ282"/>
      <c r="ABK282"/>
      <c r="ABL282"/>
      <c r="ABM282"/>
      <c r="ABN282"/>
      <c r="ABO282"/>
      <c r="ABP282"/>
      <c r="ABQ282"/>
      <c r="ABR282"/>
      <c r="ABS282"/>
      <c r="ABT282"/>
      <c r="ABU282"/>
      <c r="ABV282"/>
      <c r="ABW282"/>
      <c r="ABX282"/>
      <c r="ABY282"/>
      <c r="ABZ282"/>
      <c r="ACA282"/>
      <c r="ACB282"/>
      <c r="ACC282"/>
      <c r="ACD282"/>
      <c r="ACE282"/>
      <c r="ACF282"/>
      <c r="ACG282"/>
      <c r="ACH282"/>
      <c r="ACI282"/>
      <c r="ACJ282"/>
      <c r="ACK282"/>
      <c r="ACL282"/>
      <c r="ACM282"/>
      <c r="ACN282"/>
      <c r="ACO282"/>
      <c r="ACP282"/>
      <c r="ACQ282"/>
      <c r="ACR282"/>
      <c r="ACS282"/>
      <c r="ACT282"/>
      <c r="ACU282"/>
      <c r="ACV282"/>
      <c r="ACW282"/>
      <c r="ACX282"/>
      <c r="ACY282"/>
      <c r="ACZ282"/>
      <c r="ADA282"/>
      <c r="ADB282"/>
      <c r="ADC282"/>
      <c r="ADD282"/>
      <c r="ADE282"/>
      <c r="ADF282"/>
      <c r="ADG282"/>
      <c r="ADH282"/>
      <c r="ADI282"/>
      <c r="ADJ282"/>
      <c r="ADK282"/>
      <c r="ADL282"/>
      <c r="ADM282"/>
      <c r="ADN282"/>
      <c r="ADO282"/>
      <c r="ADP282"/>
      <c r="ADQ282"/>
      <c r="ADR282"/>
      <c r="ADS282"/>
      <c r="ADT282"/>
      <c r="ADU282"/>
      <c r="ADV282"/>
      <c r="ADW282"/>
      <c r="ADX282"/>
      <c r="ADY282"/>
      <c r="ADZ282"/>
      <c r="AEA282"/>
      <c r="AEB282"/>
      <c r="AEC282"/>
      <c r="AED282"/>
      <c r="AEE282"/>
      <c r="AEF282"/>
      <c r="AEG282"/>
      <c r="AEH282"/>
      <c r="AEI282"/>
      <c r="AEJ282"/>
      <c r="AEK282"/>
      <c r="AEL282"/>
      <c r="AEM282"/>
      <c r="AEN282"/>
      <c r="AEO282"/>
      <c r="AEP282"/>
      <c r="AEQ282"/>
      <c r="AER282"/>
      <c r="AES282"/>
      <c r="AET282"/>
      <c r="AEU282"/>
      <c r="AEV282"/>
      <c r="AEW282"/>
      <c r="AEX282"/>
      <c r="AEY282"/>
      <c r="AEZ282"/>
      <c r="AFA282"/>
      <c r="AFB282"/>
      <c r="AFC282"/>
      <c r="AFD282"/>
      <c r="AFE282"/>
      <c r="AFF282"/>
      <c r="AFG282"/>
      <c r="AFH282"/>
      <c r="AFI282"/>
      <c r="AFJ282"/>
      <c r="AFK282"/>
      <c r="AFL282"/>
      <c r="AFM282"/>
      <c r="AFN282"/>
      <c r="AFO282"/>
      <c r="AFP282"/>
      <c r="AFQ282"/>
      <c r="AFR282"/>
      <c r="AFS282"/>
      <c r="AFT282"/>
      <c r="AFU282"/>
      <c r="AFV282"/>
      <c r="AFW282"/>
      <c r="AFX282"/>
      <c r="AFY282"/>
      <c r="AFZ282"/>
      <c r="AGA282"/>
      <c r="AGB282"/>
      <c r="AGC282"/>
      <c r="AGD282"/>
      <c r="AGE282"/>
      <c r="AGF282"/>
      <c r="AGG282"/>
      <c r="AGH282"/>
      <c r="AGI282"/>
      <c r="AGJ282"/>
      <c r="AGK282"/>
      <c r="AGL282"/>
      <c r="AGM282"/>
      <c r="AGN282"/>
      <c r="AGO282"/>
      <c r="AGP282"/>
      <c r="AGQ282"/>
      <c r="AGR282"/>
      <c r="AGS282"/>
      <c r="AGT282"/>
      <c r="AGU282"/>
      <c r="AGV282"/>
      <c r="AGW282"/>
      <c r="AGX282"/>
      <c r="AGY282"/>
      <c r="AGZ282"/>
      <c r="AHA282"/>
      <c r="AHB282"/>
      <c r="AHC282"/>
      <c r="AHD282"/>
      <c r="AHE282"/>
      <c r="AHF282"/>
      <c r="AHG282"/>
      <c r="AHH282"/>
      <c r="AHI282"/>
      <c r="AHJ282"/>
      <c r="AHK282"/>
      <c r="AHL282"/>
      <c r="AHM282"/>
      <c r="AHN282"/>
      <c r="AHO282"/>
      <c r="AHP282"/>
      <c r="AHQ282"/>
      <c r="AHR282"/>
      <c r="AHS282"/>
      <c r="AHT282"/>
      <c r="AHU282"/>
      <c r="AHV282"/>
      <c r="AHW282"/>
      <c r="AHX282"/>
      <c r="AHY282"/>
      <c r="AHZ282"/>
      <c r="AIA282"/>
      <c r="AIB282"/>
      <c r="AIC282"/>
      <c r="AID282"/>
      <c r="AIE282"/>
      <c r="AIF282"/>
      <c r="AIG282"/>
      <c r="AIH282"/>
      <c r="AII282"/>
      <c r="AIJ282"/>
      <c r="AIK282"/>
      <c r="AIL282"/>
      <c r="AIM282"/>
      <c r="AIN282"/>
      <c r="AIO282"/>
      <c r="AIP282"/>
      <c r="AIQ282"/>
      <c r="AIR282"/>
      <c r="AIS282"/>
      <c r="AIT282"/>
      <c r="AIU282"/>
      <c r="AIV282"/>
      <c r="AIW282"/>
      <c r="AIX282"/>
      <c r="AIY282"/>
      <c r="AIZ282"/>
      <c r="AJA282"/>
      <c r="AJB282"/>
      <c r="AJC282"/>
      <c r="AJD282"/>
      <c r="AJE282"/>
      <c r="AJF282"/>
      <c r="AJG282"/>
      <c r="AJH282"/>
      <c r="AJI282"/>
      <c r="AJJ282"/>
      <c r="AJK282"/>
      <c r="AJL282"/>
      <c r="AJM282"/>
      <c r="AJN282"/>
      <c r="AJO282"/>
      <c r="AJP282"/>
      <c r="AJQ282"/>
      <c r="AJR282"/>
      <c r="AJS282"/>
      <c r="AJT282"/>
      <c r="AJU282"/>
      <c r="AJV282"/>
      <c r="AJW282"/>
      <c r="AJX282"/>
      <c r="AJY282"/>
      <c r="AJZ282"/>
      <c r="AKA282"/>
      <c r="AKB282"/>
      <c r="AKC282"/>
      <c r="AKD282"/>
      <c r="AKE282"/>
      <c r="AKF282"/>
      <c r="AKG282"/>
      <c r="AKH282"/>
      <c r="AKI282"/>
      <c r="AKJ282"/>
      <c r="AKK282"/>
      <c r="AKL282"/>
      <c r="AKM282"/>
      <c r="AKN282"/>
      <c r="AKO282"/>
      <c r="AKP282"/>
      <c r="AKQ282"/>
      <c r="AKR282"/>
      <c r="AKS282"/>
      <c r="AKT282"/>
      <c r="AKU282"/>
      <c r="AKV282"/>
      <c r="AKW282"/>
      <c r="AKX282"/>
      <c r="AKY282"/>
      <c r="AKZ282"/>
      <c r="ALA282"/>
      <c r="ALB282"/>
      <c r="ALC282"/>
      <c r="ALD282"/>
      <c r="ALE282"/>
    </row>
    <row r="283" spans="2:993" ht="14.15" customHeight="1" x14ac:dyDescent="0.25">
      <c r="B283" s="114" t="str">
        <f>IFERROR(VLOOKUP(53,'Ficha 2. DATOS ACTUACIONES RHB'!$C$64:$AM$143,2,0),"")</f>
        <v/>
      </c>
      <c r="C283" s="779" t="str">
        <f>IFERROR(VLOOKUP(B283,'Ficha 2. DATOS ACTUACIONES RHB'!$D$64:$AR$143,2,0),"")</f>
        <v/>
      </c>
      <c r="D283" s="780"/>
      <c r="E283" s="780"/>
      <c r="F283" s="780"/>
      <c r="G283" s="780"/>
      <c r="H283" s="780"/>
      <c r="I283" s="780"/>
      <c r="J283" s="781"/>
      <c r="K283" s="769" t="str">
        <f>IFERROR(VLOOKUP(B283,'Ficha 2. DATOS ACTUACIONES RHB'!$D$64:$AR$143,15,0),"")</f>
        <v/>
      </c>
      <c r="L283" s="769"/>
      <c r="M283" s="493" t="str">
        <f>IFERROR(VLOOKUP(B283,'Ficha 2. DATOS ACTUACIONES RHB'!$D$64:$AR$143,24,0),"")</f>
        <v/>
      </c>
      <c r="N283" s="494"/>
      <c r="O283" s="494"/>
      <c r="P283" s="494"/>
      <c r="Q283" s="495"/>
      <c r="R283" s="493" t="str">
        <f t="shared" si="73"/>
        <v/>
      </c>
      <c r="S283" s="494"/>
      <c r="T283" s="494"/>
      <c r="U283" s="494"/>
      <c r="V283" s="495"/>
      <c r="W283" s="967" t="str">
        <f t="shared" si="74"/>
        <v/>
      </c>
      <c r="X283" s="968"/>
      <c r="Y283" s="968"/>
      <c r="Z283" s="968"/>
      <c r="AA283" s="969"/>
      <c r="AB283" s="493" t="str">
        <f t="shared" si="75"/>
        <v/>
      </c>
      <c r="AC283" s="494"/>
      <c r="AD283" s="494"/>
      <c r="AE283" s="494"/>
      <c r="AF283" s="495"/>
      <c r="AG283" s="973" t="str">
        <f t="shared" si="77"/>
        <v/>
      </c>
      <c r="AH283" s="950"/>
      <c r="AI283" s="950"/>
      <c r="AJ283" s="950"/>
      <c r="AK283" s="951"/>
      <c r="AL283" s="150" t="str">
        <f>IFERROR(VLOOKUP(B283,'Ficha 2. DATOS ACTUACIONES RHB'!$D$64:$AR$143,27,0),"")</f>
        <v/>
      </c>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c r="AAW283"/>
      <c r="AAX283"/>
      <c r="AAY283"/>
      <c r="AAZ283"/>
      <c r="ABA283"/>
      <c r="ABB283"/>
      <c r="ABC283"/>
      <c r="ABD283"/>
      <c r="ABE283"/>
      <c r="ABF283"/>
      <c r="ABG283"/>
      <c r="ABH283"/>
      <c r="ABI283"/>
      <c r="ABJ283"/>
      <c r="ABK283"/>
      <c r="ABL283"/>
      <c r="ABM283"/>
      <c r="ABN283"/>
      <c r="ABO283"/>
      <c r="ABP283"/>
      <c r="ABQ283"/>
      <c r="ABR283"/>
      <c r="ABS283"/>
      <c r="ABT283"/>
      <c r="ABU283"/>
      <c r="ABV283"/>
      <c r="ABW283"/>
      <c r="ABX283"/>
      <c r="ABY283"/>
      <c r="ABZ283"/>
      <c r="ACA283"/>
      <c r="ACB283"/>
      <c r="ACC283"/>
      <c r="ACD283"/>
      <c r="ACE283"/>
      <c r="ACF283"/>
      <c r="ACG283"/>
      <c r="ACH283"/>
      <c r="ACI283"/>
      <c r="ACJ283"/>
      <c r="ACK283"/>
      <c r="ACL283"/>
      <c r="ACM283"/>
      <c r="ACN283"/>
      <c r="ACO283"/>
      <c r="ACP283"/>
      <c r="ACQ283"/>
      <c r="ACR283"/>
      <c r="ACS283"/>
      <c r="ACT283"/>
      <c r="ACU283"/>
      <c r="ACV283"/>
      <c r="ACW283"/>
      <c r="ACX283"/>
      <c r="ACY283"/>
      <c r="ACZ283"/>
      <c r="ADA283"/>
      <c r="ADB283"/>
      <c r="ADC283"/>
      <c r="ADD283"/>
      <c r="ADE283"/>
      <c r="ADF283"/>
      <c r="ADG283"/>
      <c r="ADH283"/>
      <c r="ADI283"/>
      <c r="ADJ283"/>
      <c r="ADK283"/>
      <c r="ADL283"/>
      <c r="ADM283"/>
      <c r="ADN283"/>
      <c r="ADO283"/>
      <c r="ADP283"/>
      <c r="ADQ283"/>
      <c r="ADR283"/>
      <c r="ADS283"/>
      <c r="ADT283"/>
      <c r="ADU283"/>
      <c r="ADV283"/>
      <c r="ADW283"/>
      <c r="ADX283"/>
      <c r="ADY283"/>
      <c r="ADZ283"/>
      <c r="AEA283"/>
      <c r="AEB283"/>
      <c r="AEC283"/>
      <c r="AED283"/>
      <c r="AEE283"/>
      <c r="AEF283"/>
      <c r="AEG283"/>
      <c r="AEH283"/>
      <c r="AEI283"/>
      <c r="AEJ283"/>
      <c r="AEK283"/>
      <c r="AEL283"/>
      <c r="AEM283"/>
      <c r="AEN283"/>
      <c r="AEO283"/>
      <c r="AEP283"/>
      <c r="AEQ283"/>
      <c r="AER283"/>
      <c r="AES283"/>
      <c r="AET283"/>
      <c r="AEU283"/>
      <c r="AEV283"/>
      <c r="AEW283"/>
      <c r="AEX283"/>
      <c r="AEY283"/>
      <c r="AEZ283"/>
      <c r="AFA283"/>
      <c r="AFB283"/>
      <c r="AFC283"/>
      <c r="AFD283"/>
      <c r="AFE283"/>
      <c r="AFF283"/>
      <c r="AFG283"/>
      <c r="AFH283"/>
      <c r="AFI283"/>
      <c r="AFJ283"/>
      <c r="AFK283"/>
      <c r="AFL283"/>
      <c r="AFM283"/>
      <c r="AFN283"/>
      <c r="AFO283"/>
      <c r="AFP283"/>
      <c r="AFQ283"/>
      <c r="AFR283"/>
      <c r="AFS283"/>
      <c r="AFT283"/>
      <c r="AFU283"/>
      <c r="AFV283"/>
      <c r="AFW283"/>
      <c r="AFX283"/>
      <c r="AFY283"/>
      <c r="AFZ283"/>
      <c r="AGA283"/>
      <c r="AGB283"/>
      <c r="AGC283"/>
      <c r="AGD283"/>
      <c r="AGE283"/>
      <c r="AGF283"/>
      <c r="AGG283"/>
      <c r="AGH283"/>
      <c r="AGI283"/>
      <c r="AGJ283"/>
      <c r="AGK283"/>
      <c r="AGL283"/>
      <c r="AGM283"/>
      <c r="AGN283"/>
      <c r="AGO283"/>
      <c r="AGP283"/>
      <c r="AGQ283"/>
      <c r="AGR283"/>
      <c r="AGS283"/>
      <c r="AGT283"/>
      <c r="AGU283"/>
      <c r="AGV283"/>
      <c r="AGW283"/>
      <c r="AGX283"/>
      <c r="AGY283"/>
      <c r="AGZ283"/>
      <c r="AHA283"/>
      <c r="AHB283"/>
      <c r="AHC283"/>
      <c r="AHD283"/>
      <c r="AHE283"/>
      <c r="AHF283"/>
      <c r="AHG283"/>
      <c r="AHH283"/>
      <c r="AHI283"/>
      <c r="AHJ283"/>
      <c r="AHK283"/>
      <c r="AHL283"/>
      <c r="AHM283"/>
      <c r="AHN283"/>
      <c r="AHO283"/>
      <c r="AHP283"/>
      <c r="AHQ283"/>
      <c r="AHR283"/>
      <c r="AHS283"/>
      <c r="AHT283"/>
      <c r="AHU283"/>
      <c r="AHV283"/>
      <c r="AHW283"/>
      <c r="AHX283"/>
      <c r="AHY283"/>
      <c r="AHZ283"/>
      <c r="AIA283"/>
      <c r="AIB283"/>
      <c r="AIC283"/>
      <c r="AID283"/>
      <c r="AIE283"/>
      <c r="AIF283"/>
      <c r="AIG283"/>
      <c r="AIH283"/>
      <c r="AII283"/>
      <c r="AIJ283"/>
      <c r="AIK283"/>
      <c r="AIL283"/>
      <c r="AIM283"/>
      <c r="AIN283"/>
      <c r="AIO283"/>
      <c r="AIP283"/>
      <c r="AIQ283"/>
      <c r="AIR283"/>
      <c r="AIS283"/>
      <c r="AIT283"/>
      <c r="AIU283"/>
      <c r="AIV283"/>
      <c r="AIW283"/>
      <c r="AIX283"/>
      <c r="AIY283"/>
      <c r="AIZ283"/>
      <c r="AJA283"/>
      <c r="AJB283"/>
      <c r="AJC283"/>
      <c r="AJD283"/>
      <c r="AJE283"/>
      <c r="AJF283"/>
      <c r="AJG283"/>
      <c r="AJH283"/>
      <c r="AJI283"/>
      <c r="AJJ283"/>
      <c r="AJK283"/>
      <c r="AJL283"/>
      <c r="AJM283"/>
      <c r="AJN283"/>
      <c r="AJO283"/>
      <c r="AJP283"/>
      <c r="AJQ283"/>
      <c r="AJR283"/>
      <c r="AJS283"/>
      <c r="AJT283"/>
      <c r="AJU283"/>
      <c r="AJV283"/>
      <c r="AJW283"/>
      <c r="AJX283"/>
      <c r="AJY283"/>
      <c r="AJZ283"/>
      <c r="AKA283"/>
      <c r="AKB283"/>
      <c r="AKC283"/>
      <c r="AKD283"/>
      <c r="AKE283"/>
      <c r="AKF283"/>
      <c r="AKG283"/>
      <c r="AKH283"/>
      <c r="AKI283"/>
      <c r="AKJ283"/>
      <c r="AKK283"/>
      <c r="AKL283"/>
      <c r="AKM283"/>
      <c r="AKN283"/>
      <c r="AKO283"/>
      <c r="AKP283"/>
      <c r="AKQ283"/>
      <c r="AKR283"/>
      <c r="AKS283"/>
      <c r="AKT283"/>
      <c r="AKU283"/>
      <c r="AKV283"/>
      <c r="AKW283"/>
      <c r="AKX283"/>
      <c r="AKY283"/>
      <c r="AKZ283"/>
      <c r="ALA283"/>
      <c r="ALB283"/>
      <c r="ALC283"/>
      <c r="ALD283"/>
      <c r="ALE283"/>
    </row>
    <row r="284" spans="2:993" ht="14.15" customHeight="1" x14ac:dyDescent="0.25">
      <c r="B284" s="114" t="str">
        <f>IFERROR(VLOOKUP(54,'Ficha 2. DATOS ACTUACIONES RHB'!$C$64:$AM$143,2,0),"")</f>
        <v/>
      </c>
      <c r="C284" s="779" t="str">
        <f>IFERROR(VLOOKUP(B284,'Ficha 2. DATOS ACTUACIONES RHB'!$D$64:$AR$143,2,0),"")</f>
        <v/>
      </c>
      <c r="D284" s="780"/>
      <c r="E284" s="780"/>
      <c r="F284" s="780"/>
      <c r="G284" s="780"/>
      <c r="H284" s="780"/>
      <c r="I284" s="780"/>
      <c r="J284" s="781"/>
      <c r="K284" s="769" t="str">
        <f>IFERROR(VLOOKUP(B284,'Ficha 2. DATOS ACTUACIONES RHB'!$D$64:$AR$143,15,0),"")</f>
        <v/>
      </c>
      <c r="L284" s="769"/>
      <c r="M284" s="493" t="str">
        <f>IFERROR(VLOOKUP(B284,'Ficha 2. DATOS ACTUACIONES RHB'!$D$64:$AR$143,24,0),"")</f>
        <v/>
      </c>
      <c r="N284" s="494"/>
      <c r="O284" s="494"/>
      <c r="P284" s="494"/>
      <c r="Q284" s="495"/>
      <c r="R284" s="493" t="str">
        <f t="shared" si="73"/>
        <v/>
      </c>
      <c r="S284" s="494"/>
      <c r="T284" s="494"/>
      <c r="U284" s="494"/>
      <c r="V284" s="495"/>
      <c r="W284" s="967" t="str">
        <f t="shared" si="74"/>
        <v/>
      </c>
      <c r="X284" s="968"/>
      <c r="Y284" s="968"/>
      <c r="Z284" s="968"/>
      <c r="AA284" s="969"/>
      <c r="AB284" s="493" t="str">
        <f t="shared" si="75"/>
        <v/>
      </c>
      <c r="AC284" s="494"/>
      <c r="AD284" s="494"/>
      <c r="AE284" s="494"/>
      <c r="AF284" s="495"/>
      <c r="AG284" s="973" t="str">
        <f t="shared" si="77"/>
        <v/>
      </c>
      <c r="AH284" s="950"/>
      <c r="AI284" s="950"/>
      <c r="AJ284" s="950"/>
      <c r="AK284" s="951"/>
      <c r="AL284" s="150" t="str">
        <f>IFERROR(VLOOKUP(B284,'Ficha 2. DATOS ACTUACIONES RHB'!$D$64:$AR$143,27,0),"")</f>
        <v/>
      </c>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c r="AAW284"/>
      <c r="AAX284"/>
      <c r="AAY284"/>
      <c r="AAZ284"/>
      <c r="ABA284"/>
      <c r="ABB284"/>
      <c r="ABC284"/>
      <c r="ABD284"/>
      <c r="ABE284"/>
      <c r="ABF284"/>
      <c r="ABG284"/>
      <c r="ABH284"/>
      <c r="ABI284"/>
      <c r="ABJ284"/>
      <c r="ABK284"/>
      <c r="ABL284"/>
      <c r="ABM284"/>
      <c r="ABN284"/>
      <c r="ABO284"/>
      <c r="ABP284"/>
      <c r="ABQ284"/>
      <c r="ABR284"/>
      <c r="ABS284"/>
      <c r="ABT284"/>
      <c r="ABU284"/>
      <c r="ABV284"/>
      <c r="ABW284"/>
      <c r="ABX284"/>
      <c r="ABY284"/>
      <c r="ABZ284"/>
      <c r="ACA284"/>
      <c r="ACB284"/>
      <c r="ACC284"/>
      <c r="ACD284"/>
      <c r="ACE284"/>
      <c r="ACF284"/>
      <c r="ACG284"/>
      <c r="ACH284"/>
      <c r="ACI284"/>
      <c r="ACJ284"/>
      <c r="ACK284"/>
      <c r="ACL284"/>
      <c r="ACM284"/>
      <c r="ACN284"/>
      <c r="ACO284"/>
      <c r="ACP284"/>
      <c r="ACQ284"/>
      <c r="ACR284"/>
      <c r="ACS284"/>
      <c r="ACT284"/>
      <c r="ACU284"/>
      <c r="ACV284"/>
      <c r="ACW284"/>
      <c r="ACX284"/>
      <c r="ACY284"/>
      <c r="ACZ284"/>
      <c r="ADA284"/>
      <c r="ADB284"/>
      <c r="ADC284"/>
      <c r="ADD284"/>
      <c r="ADE284"/>
      <c r="ADF284"/>
      <c r="ADG284"/>
      <c r="ADH284"/>
      <c r="ADI284"/>
      <c r="ADJ284"/>
      <c r="ADK284"/>
      <c r="ADL284"/>
      <c r="ADM284"/>
      <c r="ADN284"/>
      <c r="ADO284"/>
      <c r="ADP284"/>
      <c r="ADQ284"/>
      <c r="ADR284"/>
      <c r="ADS284"/>
      <c r="ADT284"/>
      <c r="ADU284"/>
      <c r="ADV284"/>
      <c r="ADW284"/>
      <c r="ADX284"/>
      <c r="ADY284"/>
      <c r="ADZ284"/>
      <c r="AEA284"/>
      <c r="AEB284"/>
      <c r="AEC284"/>
      <c r="AED284"/>
      <c r="AEE284"/>
      <c r="AEF284"/>
      <c r="AEG284"/>
      <c r="AEH284"/>
      <c r="AEI284"/>
      <c r="AEJ284"/>
      <c r="AEK284"/>
      <c r="AEL284"/>
      <c r="AEM284"/>
      <c r="AEN284"/>
      <c r="AEO284"/>
      <c r="AEP284"/>
      <c r="AEQ284"/>
      <c r="AER284"/>
      <c r="AES284"/>
      <c r="AET284"/>
      <c r="AEU284"/>
      <c r="AEV284"/>
      <c r="AEW284"/>
      <c r="AEX284"/>
      <c r="AEY284"/>
      <c r="AEZ284"/>
      <c r="AFA284"/>
      <c r="AFB284"/>
      <c r="AFC284"/>
      <c r="AFD284"/>
      <c r="AFE284"/>
      <c r="AFF284"/>
      <c r="AFG284"/>
      <c r="AFH284"/>
      <c r="AFI284"/>
      <c r="AFJ284"/>
      <c r="AFK284"/>
      <c r="AFL284"/>
      <c r="AFM284"/>
      <c r="AFN284"/>
      <c r="AFO284"/>
      <c r="AFP284"/>
      <c r="AFQ284"/>
      <c r="AFR284"/>
      <c r="AFS284"/>
      <c r="AFT284"/>
      <c r="AFU284"/>
      <c r="AFV284"/>
      <c r="AFW284"/>
      <c r="AFX284"/>
      <c r="AFY284"/>
      <c r="AFZ284"/>
      <c r="AGA284"/>
      <c r="AGB284"/>
      <c r="AGC284"/>
      <c r="AGD284"/>
      <c r="AGE284"/>
      <c r="AGF284"/>
      <c r="AGG284"/>
      <c r="AGH284"/>
      <c r="AGI284"/>
      <c r="AGJ284"/>
      <c r="AGK284"/>
      <c r="AGL284"/>
      <c r="AGM284"/>
      <c r="AGN284"/>
      <c r="AGO284"/>
      <c r="AGP284"/>
      <c r="AGQ284"/>
      <c r="AGR284"/>
      <c r="AGS284"/>
      <c r="AGT284"/>
      <c r="AGU284"/>
      <c r="AGV284"/>
      <c r="AGW284"/>
      <c r="AGX284"/>
      <c r="AGY284"/>
      <c r="AGZ284"/>
      <c r="AHA284"/>
      <c r="AHB284"/>
      <c r="AHC284"/>
      <c r="AHD284"/>
      <c r="AHE284"/>
      <c r="AHF284"/>
      <c r="AHG284"/>
      <c r="AHH284"/>
      <c r="AHI284"/>
      <c r="AHJ284"/>
      <c r="AHK284"/>
      <c r="AHL284"/>
      <c r="AHM284"/>
      <c r="AHN284"/>
      <c r="AHO284"/>
      <c r="AHP284"/>
      <c r="AHQ284"/>
      <c r="AHR284"/>
      <c r="AHS284"/>
      <c r="AHT284"/>
      <c r="AHU284"/>
      <c r="AHV284"/>
      <c r="AHW284"/>
      <c r="AHX284"/>
      <c r="AHY284"/>
      <c r="AHZ284"/>
      <c r="AIA284"/>
      <c r="AIB284"/>
      <c r="AIC284"/>
      <c r="AID284"/>
      <c r="AIE284"/>
      <c r="AIF284"/>
      <c r="AIG284"/>
      <c r="AIH284"/>
      <c r="AII284"/>
      <c r="AIJ284"/>
      <c r="AIK284"/>
      <c r="AIL284"/>
      <c r="AIM284"/>
      <c r="AIN284"/>
      <c r="AIO284"/>
      <c r="AIP284"/>
      <c r="AIQ284"/>
      <c r="AIR284"/>
      <c r="AIS284"/>
      <c r="AIT284"/>
      <c r="AIU284"/>
      <c r="AIV284"/>
      <c r="AIW284"/>
      <c r="AIX284"/>
      <c r="AIY284"/>
      <c r="AIZ284"/>
      <c r="AJA284"/>
      <c r="AJB284"/>
      <c r="AJC284"/>
      <c r="AJD284"/>
      <c r="AJE284"/>
      <c r="AJF284"/>
      <c r="AJG284"/>
      <c r="AJH284"/>
      <c r="AJI284"/>
      <c r="AJJ284"/>
      <c r="AJK284"/>
      <c r="AJL284"/>
      <c r="AJM284"/>
      <c r="AJN284"/>
      <c r="AJO284"/>
      <c r="AJP284"/>
      <c r="AJQ284"/>
      <c r="AJR284"/>
      <c r="AJS284"/>
      <c r="AJT284"/>
      <c r="AJU284"/>
      <c r="AJV284"/>
      <c r="AJW284"/>
      <c r="AJX284"/>
      <c r="AJY284"/>
      <c r="AJZ284"/>
      <c r="AKA284"/>
      <c r="AKB284"/>
      <c r="AKC284"/>
      <c r="AKD284"/>
      <c r="AKE284"/>
      <c r="AKF284"/>
      <c r="AKG284"/>
      <c r="AKH284"/>
      <c r="AKI284"/>
      <c r="AKJ284"/>
      <c r="AKK284"/>
      <c r="AKL284"/>
      <c r="AKM284"/>
      <c r="AKN284"/>
      <c r="AKO284"/>
      <c r="AKP284"/>
      <c r="AKQ284"/>
      <c r="AKR284"/>
      <c r="AKS284"/>
      <c r="AKT284"/>
      <c r="AKU284"/>
      <c r="AKV284"/>
      <c r="AKW284"/>
      <c r="AKX284"/>
      <c r="AKY284"/>
      <c r="AKZ284"/>
      <c r="ALA284"/>
      <c r="ALB284"/>
      <c r="ALC284"/>
      <c r="ALD284"/>
      <c r="ALE284"/>
    </row>
    <row r="285" spans="2:993" ht="14.15" customHeight="1" x14ac:dyDescent="0.25">
      <c r="B285" s="114" t="str">
        <f>IFERROR(VLOOKUP(55,'Ficha 2. DATOS ACTUACIONES RHB'!$C$64:$AM$143,2,0),"")</f>
        <v/>
      </c>
      <c r="C285" s="779" t="str">
        <f>IFERROR(VLOOKUP(B285,'Ficha 2. DATOS ACTUACIONES RHB'!$D$64:$AR$143,2,0),"")</f>
        <v/>
      </c>
      <c r="D285" s="780"/>
      <c r="E285" s="780"/>
      <c r="F285" s="780"/>
      <c r="G285" s="780"/>
      <c r="H285" s="780"/>
      <c r="I285" s="780"/>
      <c r="J285" s="781"/>
      <c r="K285" s="769" t="str">
        <f>IFERROR(VLOOKUP(B285,'Ficha 2. DATOS ACTUACIONES RHB'!$D$64:$AR$143,15,0),"")</f>
        <v/>
      </c>
      <c r="L285" s="769"/>
      <c r="M285" s="493" t="str">
        <f>IFERROR(VLOOKUP(B285,'Ficha 2. DATOS ACTUACIONES RHB'!$D$64:$AR$143,24,0),"")</f>
        <v/>
      </c>
      <c r="N285" s="494"/>
      <c r="O285" s="494"/>
      <c r="P285" s="494"/>
      <c r="Q285" s="495"/>
      <c r="R285" s="493" t="str">
        <f t="shared" si="73"/>
        <v/>
      </c>
      <c r="S285" s="494"/>
      <c r="T285" s="494"/>
      <c r="U285" s="494"/>
      <c r="V285" s="495"/>
      <c r="W285" s="967" t="str">
        <f t="shared" si="74"/>
        <v/>
      </c>
      <c r="X285" s="968"/>
      <c r="Y285" s="968"/>
      <c r="Z285" s="968"/>
      <c r="AA285" s="969"/>
      <c r="AB285" s="493" t="str">
        <f t="shared" si="75"/>
        <v/>
      </c>
      <c r="AC285" s="494"/>
      <c r="AD285" s="494"/>
      <c r="AE285" s="494"/>
      <c r="AF285" s="495"/>
      <c r="AG285" s="973" t="str">
        <f t="shared" si="77"/>
        <v/>
      </c>
      <c r="AH285" s="950"/>
      <c r="AI285" s="950"/>
      <c r="AJ285" s="950"/>
      <c r="AK285" s="951"/>
      <c r="AL285" s="150" t="str">
        <f>IFERROR(VLOOKUP(B285,'Ficha 2. DATOS ACTUACIONES RHB'!$D$64:$AR$143,27,0),"")</f>
        <v/>
      </c>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c r="AAA285"/>
      <c r="AAB285"/>
      <c r="AAC285"/>
      <c r="AAD285"/>
      <c r="AAE285"/>
      <c r="AAF285"/>
      <c r="AAG285"/>
      <c r="AAH285"/>
      <c r="AAI285"/>
      <c r="AAJ285"/>
      <c r="AAK285"/>
      <c r="AAL285"/>
      <c r="AAM285"/>
      <c r="AAN285"/>
      <c r="AAO285"/>
      <c r="AAP285"/>
      <c r="AAQ285"/>
      <c r="AAR285"/>
      <c r="AAS285"/>
      <c r="AAT285"/>
      <c r="AAU285"/>
      <c r="AAV285"/>
      <c r="AAW285"/>
      <c r="AAX285"/>
      <c r="AAY285"/>
      <c r="AAZ285"/>
      <c r="ABA285"/>
      <c r="ABB285"/>
      <c r="ABC285"/>
      <c r="ABD285"/>
      <c r="ABE285"/>
      <c r="ABF285"/>
      <c r="ABG285"/>
      <c r="ABH285"/>
      <c r="ABI285"/>
      <c r="ABJ285"/>
      <c r="ABK285"/>
      <c r="ABL285"/>
      <c r="ABM285"/>
      <c r="ABN285"/>
      <c r="ABO285"/>
      <c r="ABP285"/>
      <c r="ABQ285"/>
      <c r="ABR285"/>
      <c r="ABS285"/>
      <c r="ABT285"/>
      <c r="ABU285"/>
      <c r="ABV285"/>
      <c r="ABW285"/>
      <c r="ABX285"/>
      <c r="ABY285"/>
      <c r="ABZ285"/>
      <c r="ACA285"/>
      <c r="ACB285"/>
      <c r="ACC285"/>
      <c r="ACD285"/>
      <c r="ACE285"/>
      <c r="ACF285"/>
      <c r="ACG285"/>
      <c r="ACH285"/>
      <c r="ACI285"/>
      <c r="ACJ285"/>
      <c r="ACK285"/>
      <c r="ACL285"/>
      <c r="ACM285"/>
      <c r="ACN285"/>
      <c r="ACO285"/>
      <c r="ACP285"/>
      <c r="ACQ285"/>
      <c r="ACR285"/>
      <c r="ACS285"/>
      <c r="ACT285"/>
      <c r="ACU285"/>
      <c r="ACV285"/>
      <c r="ACW285"/>
      <c r="ACX285"/>
      <c r="ACY285"/>
      <c r="ACZ285"/>
      <c r="ADA285"/>
      <c r="ADB285"/>
      <c r="ADC285"/>
      <c r="ADD285"/>
      <c r="ADE285"/>
      <c r="ADF285"/>
      <c r="ADG285"/>
      <c r="ADH285"/>
      <c r="ADI285"/>
      <c r="ADJ285"/>
      <c r="ADK285"/>
      <c r="ADL285"/>
      <c r="ADM285"/>
      <c r="ADN285"/>
      <c r="ADO285"/>
      <c r="ADP285"/>
      <c r="ADQ285"/>
      <c r="ADR285"/>
      <c r="ADS285"/>
      <c r="ADT285"/>
      <c r="ADU285"/>
      <c r="ADV285"/>
      <c r="ADW285"/>
      <c r="ADX285"/>
      <c r="ADY285"/>
      <c r="ADZ285"/>
      <c r="AEA285"/>
      <c r="AEB285"/>
      <c r="AEC285"/>
      <c r="AED285"/>
      <c r="AEE285"/>
      <c r="AEF285"/>
      <c r="AEG285"/>
      <c r="AEH285"/>
      <c r="AEI285"/>
      <c r="AEJ285"/>
      <c r="AEK285"/>
      <c r="AEL285"/>
      <c r="AEM285"/>
      <c r="AEN285"/>
      <c r="AEO285"/>
      <c r="AEP285"/>
      <c r="AEQ285"/>
      <c r="AER285"/>
      <c r="AES285"/>
      <c r="AET285"/>
      <c r="AEU285"/>
      <c r="AEV285"/>
      <c r="AEW285"/>
      <c r="AEX285"/>
      <c r="AEY285"/>
      <c r="AEZ285"/>
      <c r="AFA285"/>
      <c r="AFB285"/>
      <c r="AFC285"/>
      <c r="AFD285"/>
      <c r="AFE285"/>
      <c r="AFF285"/>
      <c r="AFG285"/>
      <c r="AFH285"/>
      <c r="AFI285"/>
      <c r="AFJ285"/>
      <c r="AFK285"/>
      <c r="AFL285"/>
      <c r="AFM285"/>
      <c r="AFN285"/>
      <c r="AFO285"/>
      <c r="AFP285"/>
      <c r="AFQ285"/>
      <c r="AFR285"/>
      <c r="AFS285"/>
      <c r="AFT285"/>
      <c r="AFU285"/>
      <c r="AFV285"/>
      <c r="AFW285"/>
      <c r="AFX285"/>
      <c r="AFY285"/>
      <c r="AFZ285"/>
      <c r="AGA285"/>
      <c r="AGB285"/>
      <c r="AGC285"/>
      <c r="AGD285"/>
      <c r="AGE285"/>
      <c r="AGF285"/>
      <c r="AGG285"/>
      <c r="AGH285"/>
      <c r="AGI285"/>
      <c r="AGJ285"/>
      <c r="AGK285"/>
      <c r="AGL285"/>
      <c r="AGM285"/>
      <c r="AGN285"/>
      <c r="AGO285"/>
      <c r="AGP285"/>
      <c r="AGQ285"/>
      <c r="AGR285"/>
      <c r="AGS285"/>
      <c r="AGT285"/>
      <c r="AGU285"/>
      <c r="AGV285"/>
      <c r="AGW285"/>
      <c r="AGX285"/>
      <c r="AGY285"/>
      <c r="AGZ285"/>
      <c r="AHA285"/>
      <c r="AHB285"/>
      <c r="AHC285"/>
      <c r="AHD285"/>
      <c r="AHE285"/>
      <c r="AHF285"/>
      <c r="AHG285"/>
      <c r="AHH285"/>
      <c r="AHI285"/>
      <c r="AHJ285"/>
      <c r="AHK285"/>
      <c r="AHL285"/>
      <c r="AHM285"/>
      <c r="AHN285"/>
      <c r="AHO285"/>
      <c r="AHP285"/>
      <c r="AHQ285"/>
      <c r="AHR285"/>
      <c r="AHS285"/>
      <c r="AHT285"/>
      <c r="AHU285"/>
      <c r="AHV285"/>
      <c r="AHW285"/>
      <c r="AHX285"/>
      <c r="AHY285"/>
      <c r="AHZ285"/>
      <c r="AIA285"/>
      <c r="AIB285"/>
      <c r="AIC285"/>
      <c r="AID285"/>
      <c r="AIE285"/>
      <c r="AIF285"/>
      <c r="AIG285"/>
      <c r="AIH285"/>
      <c r="AII285"/>
      <c r="AIJ285"/>
      <c r="AIK285"/>
      <c r="AIL285"/>
      <c r="AIM285"/>
      <c r="AIN285"/>
      <c r="AIO285"/>
      <c r="AIP285"/>
      <c r="AIQ285"/>
      <c r="AIR285"/>
      <c r="AIS285"/>
      <c r="AIT285"/>
      <c r="AIU285"/>
      <c r="AIV285"/>
      <c r="AIW285"/>
      <c r="AIX285"/>
      <c r="AIY285"/>
      <c r="AIZ285"/>
      <c r="AJA285"/>
      <c r="AJB285"/>
      <c r="AJC285"/>
      <c r="AJD285"/>
      <c r="AJE285"/>
      <c r="AJF285"/>
      <c r="AJG285"/>
      <c r="AJH285"/>
      <c r="AJI285"/>
      <c r="AJJ285"/>
      <c r="AJK285"/>
      <c r="AJL285"/>
      <c r="AJM285"/>
      <c r="AJN285"/>
      <c r="AJO285"/>
      <c r="AJP285"/>
      <c r="AJQ285"/>
      <c r="AJR285"/>
      <c r="AJS285"/>
      <c r="AJT285"/>
      <c r="AJU285"/>
      <c r="AJV285"/>
      <c r="AJW285"/>
      <c r="AJX285"/>
      <c r="AJY285"/>
      <c r="AJZ285"/>
      <c r="AKA285"/>
      <c r="AKB285"/>
      <c r="AKC285"/>
      <c r="AKD285"/>
      <c r="AKE285"/>
      <c r="AKF285"/>
      <c r="AKG285"/>
      <c r="AKH285"/>
      <c r="AKI285"/>
      <c r="AKJ285"/>
      <c r="AKK285"/>
      <c r="AKL285"/>
      <c r="AKM285"/>
      <c r="AKN285"/>
      <c r="AKO285"/>
      <c r="AKP285"/>
      <c r="AKQ285"/>
      <c r="AKR285"/>
      <c r="AKS285"/>
      <c r="AKT285"/>
      <c r="AKU285"/>
      <c r="AKV285"/>
      <c r="AKW285"/>
      <c r="AKX285"/>
      <c r="AKY285"/>
      <c r="AKZ285"/>
      <c r="ALA285"/>
      <c r="ALB285"/>
      <c r="ALC285"/>
      <c r="ALD285"/>
      <c r="ALE285"/>
    </row>
    <row r="286" spans="2:993" ht="14.15" customHeight="1" x14ac:dyDescent="0.25">
      <c r="B286" s="114" t="str">
        <f>IFERROR(VLOOKUP(56,'Ficha 2. DATOS ACTUACIONES RHB'!$C$64:$AM$143,2,0),"")</f>
        <v/>
      </c>
      <c r="C286" s="779" t="str">
        <f>IFERROR(VLOOKUP(B286,'Ficha 2. DATOS ACTUACIONES RHB'!$D$64:$AR$143,2,0),"")</f>
        <v/>
      </c>
      <c r="D286" s="780"/>
      <c r="E286" s="780"/>
      <c r="F286" s="780"/>
      <c r="G286" s="780"/>
      <c r="H286" s="780"/>
      <c r="I286" s="780"/>
      <c r="J286" s="781"/>
      <c r="K286" s="769" t="str">
        <f>IFERROR(VLOOKUP(B286,'Ficha 2. DATOS ACTUACIONES RHB'!$D$64:$AR$143,15,0),"")</f>
        <v/>
      </c>
      <c r="L286" s="769"/>
      <c r="M286" s="493" t="str">
        <f>IFERROR(VLOOKUP(B286,'Ficha 2. DATOS ACTUACIONES RHB'!$D$64:$AR$143,24,0),"")</f>
        <v/>
      </c>
      <c r="N286" s="494"/>
      <c r="O286" s="494"/>
      <c r="P286" s="494"/>
      <c r="Q286" s="495"/>
      <c r="R286" s="493" t="str">
        <f t="shared" si="73"/>
        <v/>
      </c>
      <c r="S286" s="494"/>
      <c r="T286" s="494"/>
      <c r="U286" s="494"/>
      <c r="V286" s="495"/>
      <c r="W286" s="967" t="str">
        <f t="shared" si="74"/>
        <v/>
      </c>
      <c r="X286" s="968"/>
      <c r="Y286" s="968"/>
      <c r="Z286" s="968"/>
      <c r="AA286" s="969"/>
      <c r="AB286" s="493" t="str">
        <f t="shared" si="75"/>
        <v/>
      </c>
      <c r="AC286" s="494"/>
      <c r="AD286" s="494"/>
      <c r="AE286" s="494"/>
      <c r="AF286" s="495"/>
      <c r="AG286" s="973" t="str">
        <f t="shared" si="77"/>
        <v/>
      </c>
      <c r="AH286" s="950"/>
      <c r="AI286" s="950"/>
      <c r="AJ286" s="950"/>
      <c r="AK286" s="951"/>
      <c r="AL286" s="150" t="str">
        <f>IFERROR(VLOOKUP(B286,'Ficha 2. DATOS ACTUACIONES RHB'!$D$64:$AR$143,27,0),"")</f>
        <v/>
      </c>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c r="AAA286"/>
      <c r="AAB286"/>
      <c r="AAC286"/>
      <c r="AAD286"/>
      <c r="AAE286"/>
      <c r="AAF286"/>
      <c r="AAG286"/>
      <c r="AAH286"/>
      <c r="AAI286"/>
      <c r="AAJ286"/>
      <c r="AAK286"/>
      <c r="AAL286"/>
      <c r="AAM286"/>
      <c r="AAN286"/>
      <c r="AAO286"/>
      <c r="AAP286"/>
      <c r="AAQ286"/>
      <c r="AAR286"/>
      <c r="AAS286"/>
      <c r="AAT286"/>
      <c r="AAU286"/>
      <c r="AAV286"/>
      <c r="AAW286"/>
      <c r="AAX286"/>
      <c r="AAY286"/>
      <c r="AAZ286"/>
      <c r="ABA286"/>
      <c r="ABB286"/>
      <c r="ABC286"/>
      <c r="ABD286"/>
      <c r="ABE286"/>
      <c r="ABF286"/>
      <c r="ABG286"/>
      <c r="ABH286"/>
      <c r="ABI286"/>
      <c r="ABJ286"/>
      <c r="ABK286"/>
      <c r="ABL286"/>
      <c r="ABM286"/>
      <c r="ABN286"/>
      <c r="ABO286"/>
      <c r="ABP286"/>
      <c r="ABQ286"/>
      <c r="ABR286"/>
      <c r="ABS286"/>
      <c r="ABT286"/>
      <c r="ABU286"/>
      <c r="ABV286"/>
      <c r="ABW286"/>
      <c r="ABX286"/>
      <c r="ABY286"/>
      <c r="ABZ286"/>
      <c r="ACA286"/>
      <c r="ACB286"/>
      <c r="ACC286"/>
      <c r="ACD286"/>
      <c r="ACE286"/>
      <c r="ACF286"/>
      <c r="ACG286"/>
      <c r="ACH286"/>
      <c r="ACI286"/>
      <c r="ACJ286"/>
      <c r="ACK286"/>
      <c r="ACL286"/>
      <c r="ACM286"/>
      <c r="ACN286"/>
      <c r="ACO286"/>
      <c r="ACP286"/>
      <c r="ACQ286"/>
      <c r="ACR286"/>
      <c r="ACS286"/>
      <c r="ACT286"/>
      <c r="ACU286"/>
      <c r="ACV286"/>
      <c r="ACW286"/>
      <c r="ACX286"/>
      <c r="ACY286"/>
      <c r="ACZ286"/>
      <c r="ADA286"/>
      <c r="ADB286"/>
      <c r="ADC286"/>
      <c r="ADD286"/>
      <c r="ADE286"/>
      <c r="ADF286"/>
      <c r="ADG286"/>
      <c r="ADH286"/>
      <c r="ADI286"/>
      <c r="ADJ286"/>
      <c r="ADK286"/>
      <c r="ADL286"/>
      <c r="ADM286"/>
      <c r="ADN286"/>
      <c r="ADO286"/>
      <c r="ADP286"/>
      <c r="ADQ286"/>
      <c r="ADR286"/>
      <c r="ADS286"/>
      <c r="ADT286"/>
      <c r="ADU286"/>
      <c r="ADV286"/>
      <c r="ADW286"/>
      <c r="ADX286"/>
      <c r="ADY286"/>
      <c r="ADZ286"/>
      <c r="AEA286"/>
      <c r="AEB286"/>
      <c r="AEC286"/>
      <c r="AED286"/>
      <c r="AEE286"/>
      <c r="AEF286"/>
      <c r="AEG286"/>
      <c r="AEH286"/>
      <c r="AEI286"/>
      <c r="AEJ286"/>
      <c r="AEK286"/>
      <c r="AEL286"/>
      <c r="AEM286"/>
      <c r="AEN286"/>
      <c r="AEO286"/>
      <c r="AEP286"/>
      <c r="AEQ286"/>
      <c r="AER286"/>
      <c r="AES286"/>
      <c r="AET286"/>
      <c r="AEU286"/>
      <c r="AEV286"/>
      <c r="AEW286"/>
      <c r="AEX286"/>
      <c r="AEY286"/>
      <c r="AEZ286"/>
      <c r="AFA286"/>
      <c r="AFB286"/>
      <c r="AFC286"/>
      <c r="AFD286"/>
      <c r="AFE286"/>
      <c r="AFF286"/>
      <c r="AFG286"/>
      <c r="AFH286"/>
      <c r="AFI286"/>
      <c r="AFJ286"/>
      <c r="AFK286"/>
      <c r="AFL286"/>
      <c r="AFM286"/>
      <c r="AFN286"/>
      <c r="AFO286"/>
      <c r="AFP286"/>
      <c r="AFQ286"/>
      <c r="AFR286"/>
      <c r="AFS286"/>
      <c r="AFT286"/>
      <c r="AFU286"/>
      <c r="AFV286"/>
      <c r="AFW286"/>
      <c r="AFX286"/>
      <c r="AFY286"/>
      <c r="AFZ286"/>
      <c r="AGA286"/>
      <c r="AGB286"/>
      <c r="AGC286"/>
      <c r="AGD286"/>
      <c r="AGE286"/>
      <c r="AGF286"/>
      <c r="AGG286"/>
      <c r="AGH286"/>
      <c r="AGI286"/>
      <c r="AGJ286"/>
      <c r="AGK286"/>
      <c r="AGL286"/>
      <c r="AGM286"/>
      <c r="AGN286"/>
      <c r="AGO286"/>
      <c r="AGP286"/>
      <c r="AGQ286"/>
      <c r="AGR286"/>
      <c r="AGS286"/>
      <c r="AGT286"/>
      <c r="AGU286"/>
      <c r="AGV286"/>
      <c r="AGW286"/>
      <c r="AGX286"/>
      <c r="AGY286"/>
      <c r="AGZ286"/>
      <c r="AHA286"/>
      <c r="AHB286"/>
      <c r="AHC286"/>
      <c r="AHD286"/>
      <c r="AHE286"/>
      <c r="AHF286"/>
      <c r="AHG286"/>
      <c r="AHH286"/>
      <c r="AHI286"/>
      <c r="AHJ286"/>
      <c r="AHK286"/>
      <c r="AHL286"/>
      <c r="AHM286"/>
      <c r="AHN286"/>
      <c r="AHO286"/>
      <c r="AHP286"/>
      <c r="AHQ286"/>
      <c r="AHR286"/>
      <c r="AHS286"/>
      <c r="AHT286"/>
      <c r="AHU286"/>
      <c r="AHV286"/>
      <c r="AHW286"/>
      <c r="AHX286"/>
      <c r="AHY286"/>
      <c r="AHZ286"/>
      <c r="AIA286"/>
      <c r="AIB286"/>
      <c r="AIC286"/>
      <c r="AID286"/>
      <c r="AIE286"/>
      <c r="AIF286"/>
      <c r="AIG286"/>
      <c r="AIH286"/>
      <c r="AII286"/>
      <c r="AIJ286"/>
      <c r="AIK286"/>
      <c r="AIL286"/>
      <c r="AIM286"/>
      <c r="AIN286"/>
      <c r="AIO286"/>
      <c r="AIP286"/>
      <c r="AIQ286"/>
      <c r="AIR286"/>
      <c r="AIS286"/>
      <c r="AIT286"/>
      <c r="AIU286"/>
      <c r="AIV286"/>
      <c r="AIW286"/>
      <c r="AIX286"/>
      <c r="AIY286"/>
      <c r="AIZ286"/>
      <c r="AJA286"/>
      <c r="AJB286"/>
      <c r="AJC286"/>
      <c r="AJD286"/>
      <c r="AJE286"/>
      <c r="AJF286"/>
      <c r="AJG286"/>
      <c r="AJH286"/>
      <c r="AJI286"/>
      <c r="AJJ286"/>
      <c r="AJK286"/>
      <c r="AJL286"/>
      <c r="AJM286"/>
      <c r="AJN286"/>
      <c r="AJO286"/>
      <c r="AJP286"/>
      <c r="AJQ286"/>
      <c r="AJR286"/>
      <c r="AJS286"/>
      <c r="AJT286"/>
      <c r="AJU286"/>
      <c r="AJV286"/>
      <c r="AJW286"/>
      <c r="AJX286"/>
      <c r="AJY286"/>
      <c r="AJZ286"/>
      <c r="AKA286"/>
      <c r="AKB286"/>
      <c r="AKC286"/>
      <c r="AKD286"/>
      <c r="AKE286"/>
      <c r="AKF286"/>
      <c r="AKG286"/>
      <c r="AKH286"/>
      <c r="AKI286"/>
      <c r="AKJ286"/>
      <c r="AKK286"/>
      <c r="AKL286"/>
      <c r="AKM286"/>
      <c r="AKN286"/>
      <c r="AKO286"/>
      <c r="AKP286"/>
      <c r="AKQ286"/>
      <c r="AKR286"/>
      <c r="AKS286"/>
      <c r="AKT286"/>
      <c r="AKU286"/>
      <c r="AKV286"/>
      <c r="AKW286"/>
      <c r="AKX286"/>
      <c r="AKY286"/>
      <c r="AKZ286"/>
      <c r="ALA286"/>
      <c r="ALB286"/>
      <c r="ALC286"/>
      <c r="ALD286"/>
      <c r="ALE286"/>
    </row>
    <row r="287" spans="2:993" ht="14.15" customHeight="1" x14ac:dyDescent="0.25">
      <c r="B287" s="114" t="str">
        <f>IFERROR(VLOOKUP(57,'Ficha 2. DATOS ACTUACIONES RHB'!$C$64:$AM$143,2,0),"")</f>
        <v/>
      </c>
      <c r="C287" s="779" t="str">
        <f>IFERROR(VLOOKUP(B287,'Ficha 2. DATOS ACTUACIONES RHB'!$D$64:$AR$143,2,0),"")</f>
        <v/>
      </c>
      <c r="D287" s="780"/>
      <c r="E287" s="780"/>
      <c r="F287" s="780"/>
      <c r="G287" s="780"/>
      <c r="H287" s="780"/>
      <c r="I287" s="780"/>
      <c r="J287" s="781"/>
      <c r="K287" s="769" t="str">
        <f>IFERROR(VLOOKUP(B287,'Ficha 2. DATOS ACTUACIONES RHB'!$D$64:$AR$143,15,0),"")</f>
        <v/>
      </c>
      <c r="L287" s="769"/>
      <c r="M287" s="493" t="str">
        <f>IFERROR(VLOOKUP(B287,'Ficha 2. DATOS ACTUACIONES RHB'!$D$64:$AR$143,24,0),"")</f>
        <v/>
      </c>
      <c r="N287" s="494"/>
      <c r="O287" s="494"/>
      <c r="P287" s="494"/>
      <c r="Q287" s="495"/>
      <c r="R287" s="493" t="str">
        <f t="shared" si="73"/>
        <v/>
      </c>
      <c r="S287" s="494"/>
      <c r="T287" s="494"/>
      <c r="U287" s="494"/>
      <c r="V287" s="495"/>
      <c r="W287" s="967" t="str">
        <f t="shared" si="74"/>
        <v/>
      </c>
      <c r="X287" s="968"/>
      <c r="Y287" s="968"/>
      <c r="Z287" s="968"/>
      <c r="AA287" s="969"/>
      <c r="AB287" s="493" t="str">
        <f t="shared" si="75"/>
        <v/>
      </c>
      <c r="AC287" s="494"/>
      <c r="AD287" s="494"/>
      <c r="AE287" s="494"/>
      <c r="AF287" s="495"/>
      <c r="AG287" s="973" t="str">
        <f t="shared" si="77"/>
        <v/>
      </c>
      <c r="AH287" s="950"/>
      <c r="AI287" s="950"/>
      <c r="AJ287" s="950"/>
      <c r="AK287" s="951"/>
      <c r="AL287" s="150" t="str">
        <f>IFERROR(VLOOKUP(B287,'Ficha 2. DATOS ACTUACIONES RHB'!$D$64:$AR$143,27,0),"")</f>
        <v/>
      </c>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c r="AAA287"/>
      <c r="AAB287"/>
      <c r="AAC287"/>
      <c r="AAD287"/>
      <c r="AAE287"/>
      <c r="AAF287"/>
      <c r="AAG287"/>
      <c r="AAH287"/>
      <c r="AAI287"/>
      <c r="AAJ287"/>
      <c r="AAK287"/>
      <c r="AAL287"/>
      <c r="AAM287"/>
      <c r="AAN287"/>
      <c r="AAO287"/>
      <c r="AAP287"/>
      <c r="AAQ287"/>
      <c r="AAR287"/>
      <c r="AAS287"/>
      <c r="AAT287"/>
      <c r="AAU287"/>
      <c r="AAV287"/>
      <c r="AAW287"/>
      <c r="AAX287"/>
      <c r="AAY287"/>
      <c r="AAZ287"/>
      <c r="ABA287"/>
      <c r="ABB287"/>
      <c r="ABC287"/>
      <c r="ABD287"/>
      <c r="ABE287"/>
      <c r="ABF287"/>
      <c r="ABG287"/>
      <c r="ABH287"/>
      <c r="ABI287"/>
      <c r="ABJ287"/>
      <c r="ABK287"/>
      <c r="ABL287"/>
      <c r="ABM287"/>
      <c r="ABN287"/>
      <c r="ABO287"/>
      <c r="ABP287"/>
      <c r="ABQ287"/>
      <c r="ABR287"/>
      <c r="ABS287"/>
      <c r="ABT287"/>
      <c r="ABU287"/>
      <c r="ABV287"/>
      <c r="ABW287"/>
      <c r="ABX287"/>
      <c r="ABY287"/>
      <c r="ABZ287"/>
      <c r="ACA287"/>
      <c r="ACB287"/>
      <c r="ACC287"/>
      <c r="ACD287"/>
      <c r="ACE287"/>
      <c r="ACF287"/>
      <c r="ACG287"/>
      <c r="ACH287"/>
      <c r="ACI287"/>
      <c r="ACJ287"/>
      <c r="ACK287"/>
      <c r="ACL287"/>
      <c r="ACM287"/>
      <c r="ACN287"/>
      <c r="ACO287"/>
      <c r="ACP287"/>
      <c r="ACQ287"/>
      <c r="ACR287"/>
      <c r="ACS287"/>
      <c r="ACT287"/>
      <c r="ACU287"/>
      <c r="ACV287"/>
      <c r="ACW287"/>
      <c r="ACX287"/>
      <c r="ACY287"/>
      <c r="ACZ287"/>
      <c r="ADA287"/>
      <c r="ADB287"/>
      <c r="ADC287"/>
      <c r="ADD287"/>
      <c r="ADE287"/>
      <c r="ADF287"/>
      <c r="ADG287"/>
      <c r="ADH287"/>
      <c r="ADI287"/>
      <c r="ADJ287"/>
      <c r="ADK287"/>
      <c r="ADL287"/>
      <c r="ADM287"/>
      <c r="ADN287"/>
      <c r="ADO287"/>
      <c r="ADP287"/>
      <c r="ADQ287"/>
      <c r="ADR287"/>
      <c r="ADS287"/>
      <c r="ADT287"/>
      <c r="ADU287"/>
      <c r="ADV287"/>
      <c r="ADW287"/>
      <c r="ADX287"/>
      <c r="ADY287"/>
      <c r="ADZ287"/>
      <c r="AEA287"/>
      <c r="AEB287"/>
      <c r="AEC287"/>
      <c r="AED287"/>
      <c r="AEE287"/>
      <c r="AEF287"/>
      <c r="AEG287"/>
      <c r="AEH287"/>
      <c r="AEI287"/>
      <c r="AEJ287"/>
      <c r="AEK287"/>
      <c r="AEL287"/>
      <c r="AEM287"/>
      <c r="AEN287"/>
      <c r="AEO287"/>
      <c r="AEP287"/>
      <c r="AEQ287"/>
      <c r="AER287"/>
      <c r="AES287"/>
      <c r="AET287"/>
      <c r="AEU287"/>
      <c r="AEV287"/>
      <c r="AEW287"/>
      <c r="AEX287"/>
      <c r="AEY287"/>
      <c r="AEZ287"/>
      <c r="AFA287"/>
      <c r="AFB287"/>
      <c r="AFC287"/>
      <c r="AFD287"/>
      <c r="AFE287"/>
      <c r="AFF287"/>
      <c r="AFG287"/>
      <c r="AFH287"/>
      <c r="AFI287"/>
      <c r="AFJ287"/>
      <c r="AFK287"/>
      <c r="AFL287"/>
      <c r="AFM287"/>
      <c r="AFN287"/>
      <c r="AFO287"/>
      <c r="AFP287"/>
      <c r="AFQ287"/>
      <c r="AFR287"/>
      <c r="AFS287"/>
      <c r="AFT287"/>
      <c r="AFU287"/>
      <c r="AFV287"/>
      <c r="AFW287"/>
      <c r="AFX287"/>
      <c r="AFY287"/>
      <c r="AFZ287"/>
      <c r="AGA287"/>
      <c r="AGB287"/>
      <c r="AGC287"/>
      <c r="AGD287"/>
      <c r="AGE287"/>
      <c r="AGF287"/>
      <c r="AGG287"/>
      <c r="AGH287"/>
      <c r="AGI287"/>
      <c r="AGJ287"/>
      <c r="AGK287"/>
      <c r="AGL287"/>
      <c r="AGM287"/>
      <c r="AGN287"/>
      <c r="AGO287"/>
      <c r="AGP287"/>
      <c r="AGQ287"/>
      <c r="AGR287"/>
      <c r="AGS287"/>
      <c r="AGT287"/>
      <c r="AGU287"/>
      <c r="AGV287"/>
      <c r="AGW287"/>
      <c r="AGX287"/>
      <c r="AGY287"/>
      <c r="AGZ287"/>
      <c r="AHA287"/>
      <c r="AHB287"/>
      <c r="AHC287"/>
      <c r="AHD287"/>
      <c r="AHE287"/>
      <c r="AHF287"/>
      <c r="AHG287"/>
      <c r="AHH287"/>
      <c r="AHI287"/>
      <c r="AHJ287"/>
      <c r="AHK287"/>
      <c r="AHL287"/>
      <c r="AHM287"/>
      <c r="AHN287"/>
      <c r="AHO287"/>
      <c r="AHP287"/>
      <c r="AHQ287"/>
      <c r="AHR287"/>
      <c r="AHS287"/>
      <c r="AHT287"/>
      <c r="AHU287"/>
      <c r="AHV287"/>
      <c r="AHW287"/>
      <c r="AHX287"/>
      <c r="AHY287"/>
      <c r="AHZ287"/>
      <c r="AIA287"/>
      <c r="AIB287"/>
      <c r="AIC287"/>
      <c r="AID287"/>
      <c r="AIE287"/>
      <c r="AIF287"/>
      <c r="AIG287"/>
      <c r="AIH287"/>
      <c r="AII287"/>
      <c r="AIJ287"/>
      <c r="AIK287"/>
      <c r="AIL287"/>
      <c r="AIM287"/>
      <c r="AIN287"/>
      <c r="AIO287"/>
      <c r="AIP287"/>
      <c r="AIQ287"/>
      <c r="AIR287"/>
      <c r="AIS287"/>
      <c r="AIT287"/>
      <c r="AIU287"/>
      <c r="AIV287"/>
      <c r="AIW287"/>
      <c r="AIX287"/>
      <c r="AIY287"/>
      <c r="AIZ287"/>
      <c r="AJA287"/>
      <c r="AJB287"/>
      <c r="AJC287"/>
      <c r="AJD287"/>
      <c r="AJE287"/>
      <c r="AJF287"/>
      <c r="AJG287"/>
      <c r="AJH287"/>
      <c r="AJI287"/>
      <c r="AJJ287"/>
      <c r="AJK287"/>
      <c r="AJL287"/>
      <c r="AJM287"/>
      <c r="AJN287"/>
      <c r="AJO287"/>
      <c r="AJP287"/>
      <c r="AJQ287"/>
      <c r="AJR287"/>
      <c r="AJS287"/>
      <c r="AJT287"/>
      <c r="AJU287"/>
      <c r="AJV287"/>
      <c r="AJW287"/>
      <c r="AJX287"/>
      <c r="AJY287"/>
      <c r="AJZ287"/>
      <c r="AKA287"/>
      <c r="AKB287"/>
      <c r="AKC287"/>
      <c r="AKD287"/>
      <c r="AKE287"/>
      <c r="AKF287"/>
      <c r="AKG287"/>
      <c r="AKH287"/>
      <c r="AKI287"/>
      <c r="AKJ287"/>
      <c r="AKK287"/>
      <c r="AKL287"/>
      <c r="AKM287"/>
      <c r="AKN287"/>
      <c r="AKO287"/>
      <c r="AKP287"/>
      <c r="AKQ287"/>
      <c r="AKR287"/>
      <c r="AKS287"/>
      <c r="AKT287"/>
      <c r="AKU287"/>
      <c r="AKV287"/>
      <c r="AKW287"/>
      <c r="AKX287"/>
      <c r="AKY287"/>
      <c r="AKZ287"/>
      <c r="ALA287"/>
      <c r="ALB287"/>
      <c r="ALC287"/>
      <c r="ALD287"/>
      <c r="ALE287"/>
    </row>
    <row r="288" spans="2:993" ht="14.15" customHeight="1" x14ac:dyDescent="0.25">
      <c r="B288" s="114" t="str">
        <f>IFERROR(VLOOKUP(58,'Ficha 2. DATOS ACTUACIONES RHB'!$C$64:$AM$143,2,0),"")</f>
        <v/>
      </c>
      <c r="C288" s="779" t="str">
        <f>IFERROR(VLOOKUP(B288,'Ficha 2. DATOS ACTUACIONES RHB'!$D$64:$AR$143,2,0),"")</f>
        <v/>
      </c>
      <c r="D288" s="780"/>
      <c r="E288" s="780"/>
      <c r="F288" s="780"/>
      <c r="G288" s="780"/>
      <c r="H288" s="780"/>
      <c r="I288" s="780"/>
      <c r="J288" s="781"/>
      <c r="K288" s="769" t="str">
        <f>IFERROR(VLOOKUP(B288,'Ficha 2. DATOS ACTUACIONES RHB'!$D$64:$AR$143,15,0),"")</f>
        <v/>
      </c>
      <c r="L288" s="769"/>
      <c r="M288" s="493" t="str">
        <f>IFERROR(VLOOKUP(B288,'Ficha 2. DATOS ACTUACIONES RHB'!$D$64:$AR$143,24,0),"")</f>
        <v/>
      </c>
      <c r="N288" s="494"/>
      <c r="O288" s="494"/>
      <c r="P288" s="494"/>
      <c r="Q288" s="495"/>
      <c r="R288" s="493" t="str">
        <f t="shared" si="73"/>
        <v/>
      </c>
      <c r="S288" s="494"/>
      <c r="T288" s="494"/>
      <c r="U288" s="494"/>
      <c r="V288" s="495"/>
      <c r="W288" s="967" t="str">
        <f t="shared" si="74"/>
        <v/>
      </c>
      <c r="X288" s="968"/>
      <c r="Y288" s="968"/>
      <c r="Z288" s="968"/>
      <c r="AA288" s="969"/>
      <c r="AB288" s="493" t="str">
        <f t="shared" si="75"/>
        <v/>
      </c>
      <c r="AC288" s="494"/>
      <c r="AD288" s="494"/>
      <c r="AE288" s="494"/>
      <c r="AF288" s="495"/>
      <c r="AG288" s="973" t="str">
        <f t="shared" si="77"/>
        <v/>
      </c>
      <c r="AH288" s="950"/>
      <c r="AI288" s="950"/>
      <c r="AJ288" s="950"/>
      <c r="AK288" s="951"/>
      <c r="AL288" s="150" t="str">
        <f>IFERROR(VLOOKUP(B288,'Ficha 2. DATOS ACTUACIONES RHB'!$D$64:$AR$143,27,0),"")</f>
        <v/>
      </c>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c r="AAA288"/>
      <c r="AAB288"/>
      <c r="AAC288"/>
      <c r="AAD288"/>
      <c r="AAE288"/>
      <c r="AAF288"/>
      <c r="AAG288"/>
      <c r="AAH288"/>
      <c r="AAI288"/>
      <c r="AAJ288"/>
      <c r="AAK288"/>
      <c r="AAL288"/>
      <c r="AAM288"/>
      <c r="AAN288"/>
      <c r="AAO288"/>
      <c r="AAP288"/>
      <c r="AAQ288"/>
      <c r="AAR288"/>
      <c r="AAS288"/>
      <c r="AAT288"/>
      <c r="AAU288"/>
      <c r="AAV288"/>
      <c r="AAW288"/>
      <c r="AAX288"/>
      <c r="AAY288"/>
      <c r="AAZ288"/>
      <c r="ABA288"/>
      <c r="ABB288"/>
      <c r="ABC288"/>
      <c r="ABD288"/>
      <c r="ABE288"/>
      <c r="ABF288"/>
      <c r="ABG288"/>
      <c r="ABH288"/>
      <c r="ABI288"/>
      <c r="ABJ288"/>
      <c r="ABK288"/>
      <c r="ABL288"/>
      <c r="ABM288"/>
      <c r="ABN288"/>
      <c r="ABO288"/>
      <c r="ABP288"/>
      <c r="ABQ288"/>
      <c r="ABR288"/>
      <c r="ABS288"/>
      <c r="ABT288"/>
      <c r="ABU288"/>
      <c r="ABV288"/>
      <c r="ABW288"/>
      <c r="ABX288"/>
      <c r="ABY288"/>
      <c r="ABZ288"/>
      <c r="ACA288"/>
      <c r="ACB288"/>
      <c r="ACC288"/>
      <c r="ACD288"/>
      <c r="ACE288"/>
      <c r="ACF288"/>
      <c r="ACG288"/>
      <c r="ACH288"/>
      <c r="ACI288"/>
      <c r="ACJ288"/>
      <c r="ACK288"/>
      <c r="ACL288"/>
      <c r="ACM288"/>
      <c r="ACN288"/>
      <c r="ACO288"/>
      <c r="ACP288"/>
      <c r="ACQ288"/>
      <c r="ACR288"/>
      <c r="ACS288"/>
      <c r="ACT288"/>
      <c r="ACU288"/>
      <c r="ACV288"/>
      <c r="ACW288"/>
      <c r="ACX288"/>
      <c r="ACY288"/>
      <c r="ACZ288"/>
      <c r="ADA288"/>
      <c r="ADB288"/>
      <c r="ADC288"/>
      <c r="ADD288"/>
      <c r="ADE288"/>
      <c r="ADF288"/>
      <c r="ADG288"/>
      <c r="ADH288"/>
      <c r="ADI288"/>
      <c r="ADJ288"/>
      <c r="ADK288"/>
      <c r="ADL288"/>
      <c r="ADM288"/>
      <c r="ADN288"/>
      <c r="ADO288"/>
      <c r="ADP288"/>
      <c r="ADQ288"/>
      <c r="ADR288"/>
      <c r="ADS288"/>
      <c r="ADT288"/>
      <c r="ADU288"/>
      <c r="ADV288"/>
      <c r="ADW288"/>
      <c r="ADX288"/>
      <c r="ADY288"/>
      <c r="ADZ288"/>
      <c r="AEA288"/>
      <c r="AEB288"/>
      <c r="AEC288"/>
      <c r="AED288"/>
      <c r="AEE288"/>
      <c r="AEF288"/>
      <c r="AEG288"/>
      <c r="AEH288"/>
      <c r="AEI288"/>
      <c r="AEJ288"/>
      <c r="AEK288"/>
      <c r="AEL288"/>
      <c r="AEM288"/>
      <c r="AEN288"/>
      <c r="AEO288"/>
      <c r="AEP288"/>
      <c r="AEQ288"/>
      <c r="AER288"/>
      <c r="AES288"/>
      <c r="AET288"/>
      <c r="AEU288"/>
      <c r="AEV288"/>
      <c r="AEW288"/>
      <c r="AEX288"/>
      <c r="AEY288"/>
      <c r="AEZ288"/>
      <c r="AFA288"/>
      <c r="AFB288"/>
      <c r="AFC288"/>
      <c r="AFD288"/>
      <c r="AFE288"/>
      <c r="AFF288"/>
      <c r="AFG288"/>
      <c r="AFH288"/>
      <c r="AFI288"/>
      <c r="AFJ288"/>
      <c r="AFK288"/>
      <c r="AFL288"/>
      <c r="AFM288"/>
      <c r="AFN288"/>
      <c r="AFO288"/>
      <c r="AFP288"/>
      <c r="AFQ288"/>
      <c r="AFR288"/>
      <c r="AFS288"/>
      <c r="AFT288"/>
      <c r="AFU288"/>
      <c r="AFV288"/>
      <c r="AFW288"/>
      <c r="AFX288"/>
      <c r="AFY288"/>
      <c r="AFZ288"/>
      <c r="AGA288"/>
      <c r="AGB288"/>
      <c r="AGC288"/>
      <c r="AGD288"/>
      <c r="AGE288"/>
      <c r="AGF288"/>
      <c r="AGG288"/>
      <c r="AGH288"/>
      <c r="AGI288"/>
      <c r="AGJ288"/>
      <c r="AGK288"/>
      <c r="AGL288"/>
      <c r="AGM288"/>
      <c r="AGN288"/>
      <c r="AGO288"/>
      <c r="AGP288"/>
      <c r="AGQ288"/>
      <c r="AGR288"/>
      <c r="AGS288"/>
      <c r="AGT288"/>
      <c r="AGU288"/>
      <c r="AGV288"/>
      <c r="AGW288"/>
      <c r="AGX288"/>
      <c r="AGY288"/>
      <c r="AGZ288"/>
      <c r="AHA288"/>
      <c r="AHB288"/>
      <c r="AHC288"/>
      <c r="AHD288"/>
      <c r="AHE288"/>
      <c r="AHF288"/>
      <c r="AHG288"/>
      <c r="AHH288"/>
      <c r="AHI288"/>
      <c r="AHJ288"/>
      <c r="AHK288"/>
      <c r="AHL288"/>
      <c r="AHM288"/>
      <c r="AHN288"/>
      <c r="AHO288"/>
      <c r="AHP288"/>
      <c r="AHQ288"/>
      <c r="AHR288"/>
      <c r="AHS288"/>
      <c r="AHT288"/>
      <c r="AHU288"/>
      <c r="AHV288"/>
      <c r="AHW288"/>
      <c r="AHX288"/>
      <c r="AHY288"/>
      <c r="AHZ288"/>
      <c r="AIA288"/>
      <c r="AIB288"/>
      <c r="AIC288"/>
      <c r="AID288"/>
      <c r="AIE288"/>
      <c r="AIF288"/>
      <c r="AIG288"/>
      <c r="AIH288"/>
      <c r="AII288"/>
      <c r="AIJ288"/>
      <c r="AIK288"/>
      <c r="AIL288"/>
      <c r="AIM288"/>
      <c r="AIN288"/>
      <c r="AIO288"/>
      <c r="AIP288"/>
      <c r="AIQ288"/>
      <c r="AIR288"/>
      <c r="AIS288"/>
      <c r="AIT288"/>
      <c r="AIU288"/>
      <c r="AIV288"/>
      <c r="AIW288"/>
      <c r="AIX288"/>
      <c r="AIY288"/>
      <c r="AIZ288"/>
      <c r="AJA288"/>
      <c r="AJB288"/>
      <c r="AJC288"/>
      <c r="AJD288"/>
      <c r="AJE288"/>
      <c r="AJF288"/>
      <c r="AJG288"/>
      <c r="AJH288"/>
      <c r="AJI288"/>
      <c r="AJJ288"/>
      <c r="AJK288"/>
      <c r="AJL288"/>
      <c r="AJM288"/>
      <c r="AJN288"/>
      <c r="AJO288"/>
      <c r="AJP288"/>
      <c r="AJQ288"/>
      <c r="AJR288"/>
      <c r="AJS288"/>
      <c r="AJT288"/>
      <c r="AJU288"/>
      <c r="AJV288"/>
      <c r="AJW288"/>
      <c r="AJX288"/>
      <c r="AJY288"/>
      <c r="AJZ288"/>
      <c r="AKA288"/>
      <c r="AKB288"/>
      <c r="AKC288"/>
      <c r="AKD288"/>
      <c r="AKE288"/>
      <c r="AKF288"/>
      <c r="AKG288"/>
      <c r="AKH288"/>
      <c r="AKI288"/>
      <c r="AKJ288"/>
      <c r="AKK288"/>
      <c r="AKL288"/>
      <c r="AKM288"/>
      <c r="AKN288"/>
      <c r="AKO288"/>
      <c r="AKP288"/>
      <c r="AKQ288"/>
      <c r="AKR288"/>
      <c r="AKS288"/>
      <c r="AKT288"/>
      <c r="AKU288"/>
      <c r="AKV288"/>
      <c r="AKW288"/>
      <c r="AKX288"/>
      <c r="AKY288"/>
      <c r="AKZ288"/>
      <c r="ALA288"/>
      <c r="ALB288"/>
      <c r="ALC288"/>
      <c r="ALD288"/>
      <c r="ALE288"/>
    </row>
    <row r="289" spans="2:993" ht="14.15" customHeight="1" x14ac:dyDescent="0.25">
      <c r="B289" s="114" t="str">
        <f>IFERROR(VLOOKUP(59,'Ficha 2. DATOS ACTUACIONES RHB'!$C$64:$AM$143,2,0),"")</f>
        <v/>
      </c>
      <c r="C289" s="779" t="str">
        <f>IFERROR(VLOOKUP(B289,'Ficha 2. DATOS ACTUACIONES RHB'!$D$64:$AR$143,2,0),"")</f>
        <v/>
      </c>
      <c r="D289" s="780"/>
      <c r="E289" s="780"/>
      <c r="F289" s="780"/>
      <c r="G289" s="780"/>
      <c r="H289" s="780"/>
      <c r="I289" s="780"/>
      <c r="J289" s="781"/>
      <c r="K289" s="769" t="str">
        <f>IFERROR(VLOOKUP(B289,'Ficha 2. DATOS ACTUACIONES RHB'!$D$64:$AR$143,15,0),"")</f>
        <v/>
      </c>
      <c r="L289" s="769"/>
      <c r="M289" s="493" t="str">
        <f>IFERROR(VLOOKUP(B289,'Ficha 2. DATOS ACTUACIONES RHB'!$D$64:$AR$143,24,0),"")</f>
        <v/>
      </c>
      <c r="N289" s="494"/>
      <c r="O289" s="494"/>
      <c r="P289" s="494"/>
      <c r="Q289" s="495"/>
      <c r="R289" s="493" t="str">
        <f t="shared" si="73"/>
        <v/>
      </c>
      <c r="S289" s="494"/>
      <c r="T289" s="494"/>
      <c r="U289" s="494"/>
      <c r="V289" s="495"/>
      <c r="W289" s="967" t="str">
        <f t="shared" si="74"/>
        <v/>
      </c>
      <c r="X289" s="968"/>
      <c r="Y289" s="968"/>
      <c r="Z289" s="968"/>
      <c r="AA289" s="969"/>
      <c r="AB289" s="493" t="str">
        <f t="shared" si="75"/>
        <v/>
      </c>
      <c r="AC289" s="494"/>
      <c r="AD289" s="494"/>
      <c r="AE289" s="494"/>
      <c r="AF289" s="495"/>
      <c r="AG289" s="973" t="str">
        <f t="shared" si="77"/>
        <v/>
      </c>
      <c r="AH289" s="950"/>
      <c r="AI289" s="950"/>
      <c r="AJ289" s="950"/>
      <c r="AK289" s="951"/>
      <c r="AL289" s="150" t="str">
        <f>IFERROR(VLOOKUP(B289,'Ficha 2. DATOS ACTUACIONES RHB'!$D$64:$AR$143,27,0),"")</f>
        <v/>
      </c>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c r="AAW289"/>
      <c r="AAX289"/>
      <c r="AAY289"/>
      <c r="AAZ289"/>
      <c r="ABA289"/>
      <c r="ABB289"/>
      <c r="ABC289"/>
      <c r="ABD289"/>
      <c r="ABE289"/>
      <c r="ABF289"/>
      <c r="ABG289"/>
      <c r="ABH289"/>
      <c r="ABI289"/>
      <c r="ABJ289"/>
      <c r="ABK289"/>
      <c r="ABL289"/>
      <c r="ABM289"/>
      <c r="ABN289"/>
      <c r="ABO289"/>
      <c r="ABP289"/>
      <c r="ABQ289"/>
      <c r="ABR289"/>
      <c r="ABS289"/>
      <c r="ABT289"/>
      <c r="ABU289"/>
      <c r="ABV289"/>
      <c r="ABW289"/>
      <c r="ABX289"/>
      <c r="ABY289"/>
      <c r="ABZ289"/>
      <c r="ACA289"/>
      <c r="ACB289"/>
      <c r="ACC289"/>
      <c r="ACD289"/>
      <c r="ACE289"/>
      <c r="ACF289"/>
      <c r="ACG289"/>
      <c r="ACH289"/>
      <c r="ACI289"/>
      <c r="ACJ289"/>
      <c r="ACK289"/>
      <c r="ACL289"/>
      <c r="ACM289"/>
      <c r="ACN289"/>
      <c r="ACO289"/>
      <c r="ACP289"/>
      <c r="ACQ289"/>
      <c r="ACR289"/>
      <c r="ACS289"/>
      <c r="ACT289"/>
      <c r="ACU289"/>
      <c r="ACV289"/>
      <c r="ACW289"/>
      <c r="ACX289"/>
      <c r="ACY289"/>
      <c r="ACZ289"/>
      <c r="ADA289"/>
      <c r="ADB289"/>
      <c r="ADC289"/>
      <c r="ADD289"/>
      <c r="ADE289"/>
      <c r="ADF289"/>
      <c r="ADG289"/>
      <c r="ADH289"/>
      <c r="ADI289"/>
      <c r="ADJ289"/>
      <c r="ADK289"/>
      <c r="ADL289"/>
      <c r="ADM289"/>
      <c r="ADN289"/>
      <c r="ADO289"/>
      <c r="ADP289"/>
      <c r="ADQ289"/>
      <c r="ADR289"/>
      <c r="ADS289"/>
      <c r="ADT289"/>
      <c r="ADU289"/>
      <c r="ADV289"/>
      <c r="ADW289"/>
      <c r="ADX289"/>
      <c r="ADY289"/>
      <c r="ADZ289"/>
      <c r="AEA289"/>
      <c r="AEB289"/>
      <c r="AEC289"/>
      <c r="AED289"/>
      <c r="AEE289"/>
      <c r="AEF289"/>
      <c r="AEG289"/>
      <c r="AEH289"/>
      <c r="AEI289"/>
      <c r="AEJ289"/>
      <c r="AEK289"/>
      <c r="AEL289"/>
      <c r="AEM289"/>
      <c r="AEN289"/>
      <c r="AEO289"/>
      <c r="AEP289"/>
      <c r="AEQ289"/>
      <c r="AER289"/>
      <c r="AES289"/>
      <c r="AET289"/>
      <c r="AEU289"/>
      <c r="AEV289"/>
      <c r="AEW289"/>
      <c r="AEX289"/>
      <c r="AEY289"/>
      <c r="AEZ289"/>
      <c r="AFA289"/>
      <c r="AFB289"/>
      <c r="AFC289"/>
      <c r="AFD289"/>
      <c r="AFE289"/>
      <c r="AFF289"/>
      <c r="AFG289"/>
      <c r="AFH289"/>
      <c r="AFI289"/>
      <c r="AFJ289"/>
      <c r="AFK289"/>
      <c r="AFL289"/>
      <c r="AFM289"/>
      <c r="AFN289"/>
      <c r="AFO289"/>
      <c r="AFP289"/>
      <c r="AFQ289"/>
      <c r="AFR289"/>
      <c r="AFS289"/>
      <c r="AFT289"/>
      <c r="AFU289"/>
      <c r="AFV289"/>
      <c r="AFW289"/>
      <c r="AFX289"/>
      <c r="AFY289"/>
      <c r="AFZ289"/>
      <c r="AGA289"/>
      <c r="AGB289"/>
      <c r="AGC289"/>
      <c r="AGD289"/>
      <c r="AGE289"/>
      <c r="AGF289"/>
      <c r="AGG289"/>
      <c r="AGH289"/>
      <c r="AGI289"/>
      <c r="AGJ289"/>
      <c r="AGK289"/>
      <c r="AGL289"/>
      <c r="AGM289"/>
      <c r="AGN289"/>
      <c r="AGO289"/>
      <c r="AGP289"/>
      <c r="AGQ289"/>
      <c r="AGR289"/>
      <c r="AGS289"/>
      <c r="AGT289"/>
      <c r="AGU289"/>
      <c r="AGV289"/>
      <c r="AGW289"/>
      <c r="AGX289"/>
      <c r="AGY289"/>
      <c r="AGZ289"/>
      <c r="AHA289"/>
      <c r="AHB289"/>
      <c r="AHC289"/>
      <c r="AHD289"/>
      <c r="AHE289"/>
      <c r="AHF289"/>
      <c r="AHG289"/>
      <c r="AHH289"/>
      <c r="AHI289"/>
      <c r="AHJ289"/>
      <c r="AHK289"/>
      <c r="AHL289"/>
      <c r="AHM289"/>
      <c r="AHN289"/>
      <c r="AHO289"/>
      <c r="AHP289"/>
      <c r="AHQ289"/>
      <c r="AHR289"/>
      <c r="AHS289"/>
      <c r="AHT289"/>
      <c r="AHU289"/>
      <c r="AHV289"/>
      <c r="AHW289"/>
      <c r="AHX289"/>
      <c r="AHY289"/>
      <c r="AHZ289"/>
      <c r="AIA289"/>
      <c r="AIB289"/>
      <c r="AIC289"/>
      <c r="AID289"/>
      <c r="AIE289"/>
      <c r="AIF289"/>
      <c r="AIG289"/>
      <c r="AIH289"/>
      <c r="AII289"/>
      <c r="AIJ289"/>
      <c r="AIK289"/>
      <c r="AIL289"/>
      <c r="AIM289"/>
      <c r="AIN289"/>
      <c r="AIO289"/>
      <c r="AIP289"/>
      <c r="AIQ289"/>
      <c r="AIR289"/>
      <c r="AIS289"/>
      <c r="AIT289"/>
      <c r="AIU289"/>
      <c r="AIV289"/>
      <c r="AIW289"/>
      <c r="AIX289"/>
      <c r="AIY289"/>
      <c r="AIZ289"/>
      <c r="AJA289"/>
      <c r="AJB289"/>
      <c r="AJC289"/>
      <c r="AJD289"/>
      <c r="AJE289"/>
      <c r="AJF289"/>
      <c r="AJG289"/>
      <c r="AJH289"/>
      <c r="AJI289"/>
      <c r="AJJ289"/>
      <c r="AJK289"/>
      <c r="AJL289"/>
      <c r="AJM289"/>
      <c r="AJN289"/>
      <c r="AJO289"/>
      <c r="AJP289"/>
      <c r="AJQ289"/>
      <c r="AJR289"/>
      <c r="AJS289"/>
      <c r="AJT289"/>
      <c r="AJU289"/>
      <c r="AJV289"/>
      <c r="AJW289"/>
      <c r="AJX289"/>
      <c r="AJY289"/>
      <c r="AJZ289"/>
      <c r="AKA289"/>
      <c r="AKB289"/>
      <c r="AKC289"/>
      <c r="AKD289"/>
      <c r="AKE289"/>
      <c r="AKF289"/>
      <c r="AKG289"/>
      <c r="AKH289"/>
      <c r="AKI289"/>
      <c r="AKJ289"/>
      <c r="AKK289"/>
      <c r="AKL289"/>
      <c r="AKM289"/>
      <c r="AKN289"/>
      <c r="AKO289"/>
      <c r="AKP289"/>
      <c r="AKQ289"/>
      <c r="AKR289"/>
      <c r="AKS289"/>
      <c r="AKT289"/>
      <c r="AKU289"/>
      <c r="AKV289"/>
      <c r="AKW289"/>
      <c r="AKX289"/>
      <c r="AKY289"/>
      <c r="AKZ289"/>
      <c r="ALA289"/>
      <c r="ALB289"/>
      <c r="ALC289"/>
      <c r="ALD289"/>
      <c r="ALE289"/>
    </row>
    <row r="290" spans="2:993" ht="14.15" customHeight="1" x14ac:dyDescent="0.25">
      <c r="B290" s="114" t="str">
        <f>IFERROR(VLOOKUP(60,'Ficha 2. DATOS ACTUACIONES RHB'!$C$64:$AM$143,2,0),"")</f>
        <v/>
      </c>
      <c r="C290" s="779" t="str">
        <f>IFERROR(VLOOKUP(B290,'Ficha 2. DATOS ACTUACIONES RHB'!$D$64:$AR$143,2,0),"")</f>
        <v/>
      </c>
      <c r="D290" s="780"/>
      <c r="E290" s="780"/>
      <c r="F290" s="780"/>
      <c r="G290" s="780"/>
      <c r="H290" s="780"/>
      <c r="I290" s="780"/>
      <c r="J290" s="781"/>
      <c r="K290" s="769" t="str">
        <f>IFERROR(VLOOKUP(B290,'Ficha 2. DATOS ACTUACIONES RHB'!$D$64:$AR$143,15,0),"")</f>
        <v/>
      </c>
      <c r="L290" s="769"/>
      <c r="M290" s="493" t="str">
        <f>IFERROR(VLOOKUP(B290,'Ficha 2. DATOS ACTUACIONES RHB'!$D$64:$AR$143,24,0),"")</f>
        <v/>
      </c>
      <c r="N290" s="494"/>
      <c r="O290" s="494"/>
      <c r="P290" s="494"/>
      <c r="Q290" s="495"/>
      <c r="R290" s="493" t="str">
        <f t="shared" si="73"/>
        <v/>
      </c>
      <c r="S290" s="494"/>
      <c r="T290" s="494"/>
      <c r="U290" s="494"/>
      <c r="V290" s="495"/>
      <c r="W290" s="967" t="str">
        <f t="shared" si="74"/>
        <v/>
      </c>
      <c r="X290" s="968"/>
      <c r="Y290" s="968"/>
      <c r="Z290" s="968"/>
      <c r="AA290" s="969"/>
      <c r="AB290" s="493" t="str">
        <f t="shared" si="75"/>
        <v/>
      </c>
      <c r="AC290" s="494"/>
      <c r="AD290" s="494"/>
      <c r="AE290" s="494"/>
      <c r="AF290" s="495"/>
      <c r="AG290" s="973" t="str">
        <f t="shared" ref="AG290:AG299" si="78">IF(B290="","",MIN(M290,R290,W290,AB290))</f>
        <v/>
      </c>
      <c r="AH290" s="950"/>
      <c r="AI290" s="950"/>
      <c r="AJ290" s="950"/>
      <c r="AK290" s="951"/>
      <c r="AL290" s="150" t="str">
        <f>IFERROR(VLOOKUP(B290,'Ficha 2. DATOS ACTUACIONES RHB'!$D$64:$AR$143,27,0),"")</f>
        <v/>
      </c>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c r="AAM290"/>
      <c r="AAN290"/>
      <c r="AAO290"/>
      <c r="AAP290"/>
      <c r="AAQ290"/>
      <c r="AAR290"/>
      <c r="AAS290"/>
      <c r="AAT290"/>
      <c r="AAU290"/>
      <c r="AAV290"/>
      <c r="AAW290"/>
      <c r="AAX290"/>
      <c r="AAY290"/>
      <c r="AAZ290"/>
      <c r="ABA290"/>
      <c r="ABB290"/>
      <c r="ABC290"/>
      <c r="ABD290"/>
      <c r="ABE290"/>
      <c r="ABF290"/>
      <c r="ABG290"/>
      <c r="ABH290"/>
      <c r="ABI290"/>
      <c r="ABJ290"/>
      <c r="ABK290"/>
      <c r="ABL290"/>
      <c r="ABM290"/>
      <c r="ABN290"/>
      <c r="ABO290"/>
      <c r="ABP290"/>
      <c r="ABQ290"/>
      <c r="ABR290"/>
      <c r="ABS290"/>
      <c r="ABT290"/>
      <c r="ABU290"/>
      <c r="ABV290"/>
      <c r="ABW290"/>
      <c r="ABX290"/>
      <c r="ABY290"/>
      <c r="ABZ290"/>
      <c r="ACA290"/>
      <c r="ACB290"/>
      <c r="ACC290"/>
      <c r="ACD290"/>
      <c r="ACE290"/>
      <c r="ACF290"/>
      <c r="ACG290"/>
      <c r="ACH290"/>
      <c r="ACI290"/>
      <c r="ACJ290"/>
      <c r="ACK290"/>
      <c r="ACL290"/>
      <c r="ACM290"/>
      <c r="ACN290"/>
      <c r="ACO290"/>
      <c r="ACP290"/>
      <c r="ACQ290"/>
      <c r="ACR290"/>
      <c r="ACS290"/>
      <c r="ACT290"/>
      <c r="ACU290"/>
      <c r="ACV290"/>
      <c r="ACW290"/>
      <c r="ACX290"/>
      <c r="ACY290"/>
      <c r="ACZ290"/>
      <c r="ADA290"/>
      <c r="ADB290"/>
      <c r="ADC290"/>
      <c r="ADD290"/>
      <c r="ADE290"/>
      <c r="ADF290"/>
      <c r="ADG290"/>
      <c r="ADH290"/>
      <c r="ADI290"/>
      <c r="ADJ290"/>
      <c r="ADK290"/>
      <c r="ADL290"/>
      <c r="ADM290"/>
      <c r="ADN290"/>
      <c r="ADO290"/>
      <c r="ADP290"/>
      <c r="ADQ290"/>
      <c r="ADR290"/>
      <c r="ADS290"/>
      <c r="ADT290"/>
      <c r="ADU290"/>
      <c r="ADV290"/>
      <c r="ADW290"/>
      <c r="ADX290"/>
      <c r="ADY290"/>
      <c r="ADZ290"/>
      <c r="AEA290"/>
      <c r="AEB290"/>
      <c r="AEC290"/>
      <c r="AED290"/>
      <c r="AEE290"/>
      <c r="AEF290"/>
      <c r="AEG290"/>
      <c r="AEH290"/>
      <c r="AEI290"/>
      <c r="AEJ290"/>
      <c r="AEK290"/>
      <c r="AEL290"/>
      <c r="AEM290"/>
      <c r="AEN290"/>
      <c r="AEO290"/>
      <c r="AEP290"/>
      <c r="AEQ290"/>
      <c r="AER290"/>
      <c r="AES290"/>
      <c r="AET290"/>
      <c r="AEU290"/>
      <c r="AEV290"/>
      <c r="AEW290"/>
      <c r="AEX290"/>
      <c r="AEY290"/>
      <c r="AEZ290"/>
      <c r="AFA290"/>
      <c r="AFB290"/>
      <c r="AFC290"/>
      <c r="AFD290"/>
      <c r="AFE290"/>
      <c r="AFF290"/>
      <c r="AFG290"/>
      <c r="AFH290"/>
      <c r="AFI290"/>
      <c r="AFJ290"/>
      <c r="AFK290"/>
      <c r="AFL290"/>
      <c r="AFM290"/>
      <c r="AFN290"/>
      <c r="AFO290"/>
      <c r="AFP290"/>
      <c r="AFQ290"/>
      <c r="AFR290"/>
      <c r="AFS290"/>
      <c r="AFT290"/>
      <c r="AFU290"/>
      <c r="AFV290"/>
      <c r="AFW290"/>
      <c r="AFX290"/>
      <c r="AFY290"/>
      <c r="AFZ290"/>
      <c r="AGA290"/>
      <c r="AGB290"/>
      <c r="AGC290"/>
      <c r="AGD290"/>
      <c r="AGE290"/>
      <c r="AGF290"/>
      <c r="AGG290"/>
      <c r="AGH290"/>
      <c r="AGI290"/>
      <c r="AGJ290"/>
      <c r="AGK290"/>
      <c r="AGL290"/>
      <c r="AGM290"/>
      <c r="AGN290"/>
      <c r="AGO290"/>
      <c r="AGP290"/>
      <c r="AGQ290"/>
      <c r="AGR290"/>
      <c r="AGS290"/>
      <c r="AGT290"/>
      <c r="AGU290"/>
      <c r="AGV290"/>
      <c r="AGW290"/>
      <c r="AGX290"/>
      <c r="AGY290"/>
      <c r="AGZ290"/>
      <c r="AHA290"/>
      <c r="AHB290"/>
      <c r="AHC290"/>
      <c r="AHD290"/>
      <c r="AHE290"/>
      <c r="AHF290"/>
      <c r="AHG290"/>
      <c r="AHH290"/>
      <c r="AHI290"/>
      <c r="AHJ290"/>
      <c r="AHK290"/>
      <c r="AHL290"/>
      <c r="AHM290"/>
      <c r="AHN290"/>
      <c r="AHO290"/>
      <c r="AHP290"/>
      <c r="AHQ290"/>
      <c r="AHR290"/>
      <c r="AHS290"/>
      <c r="AHT290"/>
      <c r="AHU290"/>
      <c r="AHV290"/>
      <c r="AHW290"/>
      <c r="AHX290"/>
      <c r="AHY290"/>
      <c r="AHZ290"/>
      <c r="AIA290"/>
      <c r="AIB290"/>
      <c r="AIC290"/>
      <c r="AID290"/>
      <c r="AIE290"/>
      <c r="AIF290"/>
      <c r="AIG290"/>
      <c r="AIH290"/>
      <c r="AII290"/>
      <c r="AIJ290"/>
      <c r="AIK290"/>
      <c r="AIL290"/>
      <c r="AIM290"/>
      <c r="AIN290"/>
      <c r="AIO290"/>
      <c r="AIP290"/>
      <c r="AIQ290"/>
      <c r="AIR290"/>
      <c r="AIS290"/>
      <c r="AIT290"/>
      <c r="AIU290"/>
      <c r="AIV290"/>
      <c r="AIW290"/>
      <c r="AIX290"/>
      <c r="AIY290"/>
      <c r="AIZ290"/>
      <c r="AJA290"/>
      <c r="AJB290"/>
      <c r="AJC290"/>
      <c r="AJD290"/>
      <c r="AJE290"/>
      <c r="AJF290"/>
      <c r="AJG290"/>
      <c r="AJH290"/>
      <c r="AJI290"/>
      <c r="AJJ290"/>
      <c r="AJK290"/>
      <c r="AJL290"/>
      <c r="AJM290"/>
      <c r="AJN290"/>
      <c r="AJO290"/>
      <c r="AJP290"/>
      <c r="AJQ290"/>
      <c r="AJR290"/>
      <c r="AJS290"/>
      <c r="AJT290"/>
      <c r="AJU290"/>
      <c r="AJV290"/>
      <c r="AJW290"/>
      <c r="AJX290"/>
      <c r="AJY290"/>
      <c r="AJZ290"/>
      <c r="AKA290"/>
      <c r="AKB290"/>
      <c r="AKC290"/>
      <c r="AKD290"/>
      <c r="AKE290"/>
      <c r="AKF290"/>
      <c r="AKG290"/>
      <c r="AKH290"/>
      <c r="AKI290"/>
      <c r="AKJ290"/>
      <c r="AKK290"/>
      <c r="AKL290"/>
      <c r="AKM290"/>
      <c r="AKN290"/>
      <c r="AKO290"/>
      <c r="AKP290"/>
      <c r="AKQ290"/>
      <c r="AKR290"/>
      <c r="AKS290"/>
      <c r="AKT290"/>
      <c r="AKU290"/>
      <c r="AKV290"/>
      <c r="AKW290"/>
      <c r="AKX290"/>
      <c r="AKY290"/>
      <c r="AKZ290"/>
      <c r="ALA290"/>
      <c r="ALB290"/>
      <c r="ALC290"/>
      <c r="ALD290"/>
      <c r="ALE290"/>
    </row>
    <row r="291" spans="2:993" ht="14.15" customHeight="1" x14ac:dyDescent="0.25">
      <c r="B291" s="114" t="str">
        <f>IFERROR(VLOOKUP(61,'Ficha 2. DATOS ACTUACIONES RHB'!$C$64:$AM$143,2,0),"")</f>
        <v/>
      </c>
      <c r="C291" s="779" t="str">
        <f>IFERROR(VLOOKUP(B291,'Ficha 2. DATOS ACTUACIONES RHB'!$D$64:$AR$143,2,0),"")</f>
        <v/>
      </c>
      <c r="D291" s="780"/>
      <c r="E291" s="780"/>
      <c r="F291" s="780"/>
      <c r="G291" s="780"/>
      <c r="H291" s="780"/>
      <c r="I291" s="780"/>
      <c r="J291" s="781"/>
      <c r="K291" s="769" t="str">
        <f>IFERROR(VLOOKUP(B291,'Ficha 2. DATOS ACTUACIONES RHB'!$D$64:$AR$143,15,0),"")</f>
        <v/>
      </c>
      <c r="L291" s="769"/>
      <c r="M291" s="493" t="str">
        <f>IFERROR(VLOOKUP(B291,'Ficha 2. DATOS ACTUACIONES RHB'!$D$64:$AR$143,24,0),"")</f>
        <v/>
      </c>
      <c r="N291" s="494"/>
      <c r="O291" s="494"/>
      <c r="P291" s="494"/>
      <c r="Q291" s="495"/>
      <c r="R291" s="493" t="str">
        <f t="shared" si="73"/>
        <v/>
      </c>
      <c r="S291" s="494"/>
      <c r="T291" s="494"/>
      <c r="U291" s="494"/>
      <c r="V291" s="495"/>
      <c r="W291" s="967" t="str">
        <f t="shared" si="74"/>
        <v/>
      </c>
      <c r="X291" s="968"/>
      <c r="Y291" s="968"/>
      <c r="Z291" s="968"/>
      <c r="AA291" s="969"/>
      <c r="AB291" s="493" t="str">
        <f t="shared" si="75"/>
        <v/>
      </c>
      <c r="AC291" s="494"/>
      <c r="AD291" s="494"/>
      <c r="AE291" s="494"/>
      <c r="AF291" s="495"/>
      <c r="AG291" s="973" t="str">
        <f t="shared" si="78"/>
        <v/>
      </c>
      <c r="AH291" s="950"/>
      <c r="AI291" s="950"/>
      <c r="AJ291" s="950"/>
      <c r="AK291" s="951"/>
      <c r="AL291" s="150" t="str">
        <f>IFERROR(VLOOKUP(B291,'Ficha 2. DATOS ACTUACIONES RHB'!$D$64:$AR$143,27,0),"")</f>
        <v/>
      </c>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c r="AAA291"/>
      <c r="AAB291"/>
      <c r="AAC291"/>
      <c r="AAD291"/>
      <c r="AAE291"/>
      <c r="AAF291"/>
      <c r="AAG291"/>
      <c r="AAH291"/>
      <c r="AAI291"/>
      <c r="AAJ291"/>
      <c r="AAK291"/>
      <c r="AAL291"/>
      <c r="AAM291"/>
      <c r="AAN291"/>
      <c r="AAO291"/>
      <c r="AAP291"/>
      <c r="AAQ291"/>
      <c r="AAR291"/>
      <c r="AAS291"/>
      <c r="AAT291"/>
      <c r="AAU291"/>
      <c r="AAV291"/>
      <c r="AAW291"/>
      <c r="AAX291"/>
      <c r="AAY291"/>
      <c r="AAZ291"/>
      <c r="ABA291"/>
      <c r="ABB291"/>
      <c r="ABC291"/>
      <c r="ABD291"/>
      <c r="ABE291"/>
      <c r="ABF291"/>
      <c r="ABG291"/>
      <c r="ABH291"/>
      <c r="ABI291"/>
      <c r="ABJ291"/>
      <c r="ABK291"/>
      <c r="ABL291"/>
      <c r="ABM291"/>
      <c r="ABN291"/>
      <c r="ABO291"/>
      <c r="ABP291"/>
      <c r="ABQ291"/>
      <c r="ABR291"/>
      <c r="ABS291"/>
      <c r="ABT291"/>
      <c r="ABU291"/>
      <c r="ABV291"/>
      <c r="ABW291"/>
      <c r="ABX291"/>
      <c r="ABY291"/>
      <c r="ABZ291"/>
      <c r="ACA291"/>
      <c r="ACB291"/>
      <c r="ACC291"/>
      <c r="ACD291"/>
      <c r="ACE291"/>
      <c r="ACF291"/>
      <c r="ACG291"/>
      <c r="ACH291"/>
      <c r="ACI291"/>
      <c r="ACJ291"/>
      <c r="ACK291"/>
      <c r="ACL291"/>
      <c r="ACM291"/>
      <c r="ACN291"/>
      <c r="ACO291"/>
      <c r="ACP291"/>
      <c r="ACQ291"/>
      <c r="ACR291"/>
      <c r="ACS291"/>
      <c r="ACT291"/>
      <c r="ACU291"/>
      <c r="ACV291"/>
      <c r="ACW291"/>
      <c r="ACX291"/>
      <c r="ACY291"/>
      <c r="ACZ291"/>
      <c r="ADA291"/>
      <c r="ADB291"/>
      <c r="ADC291"/>
      <c r="ADD291"/>
      <c r="ADE291"/>
      <c r="ADF291"/>
      <c r="ADG291"/>
      <c r="ADH291"/>
      <c r="ADI291"/>
      <c r="ADJ291"/>
      <c r="ADK291"/>
      <c r="ADL291"/>
      <c r="ADM291"/>
      <c r="ADN291"/>
      <c r="ADO291"/>
      <c r="ADP291"/>
      <c r="ADQ291"/>
      <c r="ADR291"/>
      <c r="ADS291"/>
      <c r="ADT291"/>
      <c r="ADU291"/>
      <c r="ADV291"/>
      <c r="ADW291"/>
      <c r="ADX291"/>
      <c r="ADY291"/>
      <c r="ADZ291"/>
      <c r="AEA291"/>
      <c r="AEB291"/>
      <c r="AEC291"/>
      <c r="AED291"/>
      <c r="AEE291"/>
      <c r="AEF291"/>
      <c r="AEG291"/>
      <c r="AEH291"/>
      <c r="AEI291"/>
      <c r="AEJ291"/>
      <c r="AEK291"/>
      <c r="AEL291"/>
      <c r="AEM291"/>
      <c r="AEN291"/>
      <c r="AEO291"/>
      <c r="AEP291"/>
      <c r="AEQ291"/>
      <c r="AER291"/>
      <c r="AES291"/>
      <c r="AET291"/>
      <c r="AEU291"/>
      <c r="AEV291"/>
      <c r="AEW291"/>
      <c r="AEX291"/>
      <c r="AEY291"/>
      <c r="AEZ291"/>
      <c r="AFA291"/>
      <c r="AFB291"/>
      <c r="AFC291"/>
      <c r="AFD291"/>
      <c r="AFE291"/>
      <c r="AFF291"/>
      <c r="AFG291"/>
      <c r="AFH291"/>
      <c r="AFI291"/>
      <c r="AFJ291"/>
      <c r="AFK291"/>
      <c r="AFL291"/>
      <c r="AFM291"/>
      <c r="AFN291"/>
      <c r="AFO291"/>
      <c r="AFP291"/>
      <c r="AFQ291"/>
      <c r="AFR291"/>
      <c r="AFS291"/>
      <c r="AFT291"/>
      <c r="AFU291"/>
      <c r="AFV291"/>
      <c r="AFW291"/>
      <c r="AFX291"/>
      <c r="AFY291"/>
      <c r="AFZ291"/>
      <c r="AGA291"/>
      <c r="AGB291"/>
      <c r="AGC291"/>
      <c r="AGD291"/>
      <c r="AGE291"/>
      <c r="AGF291"/>
      <c r="AGG291"/>
      <c r="AGH291"/>
      <c r="AGI291"/>
      <c r="AGJ291"/>
      <c r="AGK291"/>
      <c r="AGL291"/>
      <c r="AGM291"/>
      <c r="AGN291"/>
      <c r="AGO291"/>
      <c r="AGP291"/>
      <c r="AGQ291"/>
      <c r="AGR291"/>
      <c r="AGS291"/>
      <c r="AGT291"/>
      <c r="AGU291"/>
      <c r="AGV291"/>
      <c r="AGW291"/>
      <c r="AGX291"/>
      <c r="AGY291"/>
      <c r="AGZ291"/>
      <c r="AHA291"/>
      <c r="AHB291"/>
      <c r="AHC291"/>
      <c r="AHD291"/>
      <c r="AHE291"/>
      <c r="AHF291"/>
      <c r="AHG291"/>
      <c r="AHH291"/>
      <c r="AHI291"/>
      <c r="AHJ291"/>
      <c r="AHK291"/>
      <c r="AHL291"/>
      <c r="AHM291"/>
      <c r="AHN291"/>
      <c r="AHO291"/>
      <c r="AHP291"/>
      <c r="AHQ291"/>
      <c r="AHR291"/>
      <c r="AHS291"/>
      <c r="AHT291"/>
      <c r="AHU291"/>
      <c r="AHV291"/>
      <c r="AHW291"/>
      <c r="AHX291"/>
      <c r="AHY291"/>
      <c r="AHZ291"/>
      <c r="AIA291"/>
      <c r="AIB291"/>
      <c r="AIC291"/>
      <c r="AID291"/>
      <c r="AIE291"/>
      <c r="AIF291"/>
      <c r="AIG291"/>
      <c r="AIH291"/>
      <c r="AII291"/>
      <c r="AIJ291"/>
      <c r="AIK291"/>
      <c r="AIL291"/>
      <c r="AIM291"/>
      <c r="AIN291"/>
      <c r="AIO291"/>
      <c r="AIP291"/>
      <c r="AIQ291"/>
      <c r="AIR291"/>
      <c r="AIS291"/>
      <c r="AIT291"/>
      <c r="AIU291"/>
      <c r="AIV291"/>
      <c r="AIW291"/>
      <c r="AIX291"/>
      <c r="AIY291"/>
      <c r="AIZ291"/>
      <c r="AJA291"/>
      <c r="AJB291"/>
      <c r="AJC291"/>
      <c r="AJD291"/>
      <c r="AJE291"/>
      <c r="AJF291"/>
      <c r="AJG291"/>
      <c r="AJH291"/>
      <c r="AJI291"/>
      <c r="AJJ291"/>
      <c r="AJK291"/>
      <c r="AJL291"/>
      <c r="AJM291"/>
      <c r="AJN291"/>
      <c r="AJO291"/>
      <c r="AJP291"/>
      <c r="AJQ291"/>
      <c r="AJR291"/>
      <c r="AJS291"/>
      <c r="AJT291"/>
      <c r="AJU291"/>
      <c r="AJV291"/>
      <c r="AJW291"/>
      <c r="AJX291"/>
      <c r="AJY291"/>
      <c r="AJZ291"/>
      <c r="AKA291"/>
      <c r="AKB291"/>
      <c r="AKC291"/>
      <c r="AKD291"/>
      <c r="AKE291"/>
      <c r="AKF291"/>
      <c r="AKG291"/>
      <c r="AKH291"/>
      <c r="AKI291"/>
      <c r="AKJ291"/>
      <c r="AKK291"/>
      <c r="AKL291"/>
      <c r="AKM291"/>
      <c r="AKN291"/>
      <c r="AKO291"/>
      <c r="AKP291"/>
      <c r="AKQ291"/>
      <c r="AKR291"/>
      <c r="AKS291"/>
      <c r="AKT291"/>
      <c r="AKU291"/>
      <c r="AKV291"/>
      <c r="AKW291"/>
      <c r="AKX291"/>
      <c r="AKY291"/>
      <c r="AKZ291"/>
      <c r="ALA291"/>
      <c r="ALB291"/>
      <c r="ALC291"/>
      <c r="ALD291"/>
      <c r="ALE291"/>
    </row>
    <row r="292" spans="2:993" ht="14.15" customHeight="1" x14ac:dyDescent="0.25">
      <c r="B292" s="114" t="str">
        <f>IFERROR(VLOOKUP(62,'Ficha 2. DATOS ACTUACIONES RHB'!$C$64:$AM$143,2,0),"")</f>
        <v/>
      </c>
      <c r="C292" s="779" t="str">
        <f>IFERROR(VLOOKUP(B292,'Ficha 2. DATOS ACTUACIONES RHB'!$D$64:$AR$143,2,0),"")</f>
        <v/>
      </c>
      <c r="D292" s="780"/>
      <c r="E292" s="780"/>
      <c r="F292" s="780"/>
      <c r="G292" s="780"/>
      <c r="H292" s="780"/>
      <c r="I292" s="780"/>
      <c r="J292" s="781"/>
      <c r="K292" s="769" t="str">
        <f>IFERROR(VLOOKUP(B292,'Ficha 2. DATOS ACTUACIONES RHB'!$D$64:$AR$143,15,0),"")</f>
        <v/>
      </c>
      <c r="L292" s="769"/>
      <c r="M292" s="493" t="str">
        <f>IFERROR(VLOOKUP(B292,'Ficha 2. DATOS ACTUACIONES RHB'!$D$64:$AR$143,24,0),"")</f>
        <v/>
      </c>
      <c r="N292" s="494"/>
      <c r="O292" s="494"/>
      <c r="P292" s="494"/>
      <c r="Q292" s="495"/>
      <c r="R292" s="493" t="str">
        <f t="shared" si="73"/>
        <v/>
      </c>
      <c r="S292" s="494"/>
      <c r="T292" s="494"/>
      <c r="U292" s="494"/>
      <c r="V292" s="495"/>
      <c r="W292" s="967" t="str">
        <f t="shared" si="74"/>
        <v/>
      </c>
      <c r="X292" s="968"/>
      <c r="Y292" s="968"/>
      <c r="Z292" s="968"/>
      <c r="AA292" s="969"/>
      <c r="AB292" s="493" t="str">
        <f t="shared" si="75"/>
        <v/>
      </c>
      <c r="AC292" s="494"/>
      <c r="AD292" s="494"/>
      <c r="AE292" s="494"/>
      <c r="AF292" s="495"/>
      <c r="AG292" s="973" t="str">
        <f t="shared" si="78"/>
        <v/>
      </c>
      <c r="AH292" s="950"/>
      <c r="AI292" s="950"/>
      <c r="AJ292" s="950"/>
      <c r="AK292" s="951"/>
      <c r="AL292" s="150" t="str">
        <f>IFERROR(VLOOKUP(B292,'Ficha 2. DATOS ACTUACIONES RHB'!$D$64:$AR$143,27,0),"")</f>
        <v/>
      </c>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c r="AAA292"/>
      <c r="AAB292"/>
      <c r="AAC292"/>
      <c r="AAD292"/>
      <c r="AAE292"/>
      <c r="AAF292"/>
      <c r="AAG292"/>
      <c r="AAH292"/>
      <c r="AAI292"/>
      <c r="AAJ292"/>
      <c r="AAK292"/>
      <c r="AAL292"/>
      <c r="AAM292"/>
      <c r="AAN292"/>
      <c r="AAO292"/>
      <c r="AAP292"/>
      <c r="AAQ292"/>
      <c r="AAR292"/>
      <c r="AAS292"/>
      <c r="AAT292"/>
      <c r="AAU292"/>
      <c r="AAV292"/>
      <c r="AAW292"/>
      <c r="AAX292"/>
      <c r="AAY292"/>
      <c r="AAZ292"/>
      <c r="ABA292"/>
      <c r="ABB292"/>
      <c r="ABC292"/>
      <c r="ABD292"/>
      <c r="ABE292"/>
      <c r="ABF292"/>
      <c r="ABG292"/>
      <c r="ABH292"/>
      <c r="ABI292"/>
      <c r="ABJ292"/>
      <c r="ABK292"/>
      <c r="ABL292"/>
      <c r="ABM292"/>
      <c r="ABN292"/>
      <c r="ABO292"/>
      <c r="ABP292"/>
      <c r="ABQ292"/>
      <c r="ABR292"/>
      <c r="ABS292"/>
      <c r="ABT292"/>
      <c r="ABU292"/>
      <c r="ABV292"/>
      <c r="ABW292"/>
      <c r="ABX292"/>
      <c r="ABY292"/>
      <c r="ABZ292"/>
      <c r="ACA292"/>
      <c r="ACB292"/>
      <c r="ACC292"/>
      <c r="ACD292"/>
      <c r="ACE292"/>
      <c r="ACF292"/>
      <c r="ACG292"/>
      <c r="ACH292"/>
      <c r="ACI292"/>
      <c r="ACJ292"/>
      <c r="ACK292"/>
      <c r="ACL292"/>
      <c r="ACM292"/>
      <c r="ACN292"/>
      <c r="ACO292"/>
      <c r="ACP292"/>
      <c r="ACQ292"/>
      <c r="ACR292"/>
      <c r="ACS292"/>
      <c r="ACT292"/>
      <c r="ACU292"/>
      <c r="ACV292"/>
      <c r="ACW292"/>
      <c r="ACX292"/>
      <c r="ACY292"/>
      <c r="ACZ292"/>
      <c r="ADA292"/>
      <c r="ADB292"/>
      <c r="ADC292"/>
      <c r="ADD292"/>
      <c r="ADE292"/>
      <c r="ADF292"/>
      <c r="ADG292"/>
      <c r="ADH292"/>
      <c r="ADI292"/>
      <c r="ADJ292"/>
      <c r="ADK292"/>
      <c r="ADL292"/>
      <c r="ADM292"/>
      <c r="ADN292"/>
      <c r="ADO292"/>
      <c r="ADP292"/>
      <c r="ADQ292"/>
      <c r="ADR292"/>
      <c r="ADS292"/>
      <c r="ADT292"/>
      <c r="ADU292"/>
      <c r="ADV292"/>
      <c r="ADW292"/>
      <c r="ADX292"/>
      <c r="ADY292"/>
      <c r="ADZ292"/>
      <c r="AEA292"/>
      <c r="AEB292"/>
      <c r="AEC292"/>
      <c r="AED292"/>
      <c r="AEE292"/>
      <c r="AEF292"/>
      <c r="AEG292"/>
      <c r="AEH292"/>
      <c r="AEI292"/>
      <c r="AEJ292"/>
      <c r="AEK292"/>
      <c r="AEL292"/>
      <c r="AEM292"/>
      <c r="AEN292"/>
      <c r="AEO292"/>
      <c r="AEP292"/>
      <c r="AEQ292"/>
      <c r="AER292"/>
      <c r="AES292"/>
      <c r="AET292"/>
      <c r="AEU292"/>
      <c r="AEV292"/>
      <c r="AEW292"/>
      <c r="AEX292"/>
      <c r="AEY292"/>
      <c r="AEZ292"/>
      <c r="AFA292"/>
      <c r="AFB292"/>
      <c r="AFC292"/>
      <c r="AFD292"/>
      <c r="AFE292"/>
      <c r="AFF292"/>
      <c r="AFG292"/>
      <c r="AFH292"/>
      <c r="AFI292"/>
      <c r="AFJ292"/>
      <c r="AFK292"/>
      <c r="AFL292"/>
      <c r="AFM292"/>
      <c r="AFN292"/>
      <c r="AFO292"/>
      <c r="AFP292"/>
      <c r="AFQ292"/>
      <c r="AFR292"/>
      <c r="AFS292"/>
      <c r="AFT292"/>
      <c r="AFU292"/>
      <c r="AFV292"/>
      <c r="AFW292"/>
      <c r="AFX292"/>
      <c r="AFY292"/>
      <c r="AFZ292"/>
      <c r="AGA292"/>
      <c r="AGB292"/>
      <c r="AGC292"/>
      <c r="AGD292"/>
      <c r="AGE292"/>
      <c r="AGF292"/>
      <c r="AGG292"/>
      <c r="AGH292"/>
      <c r="AGI292"/>
      <c r="AGJ292"/>
      <c r="AGK292"/>
      <c r="AGL292"/>
      <c r="AGM292"/>
      <c r="AGN292"/>
      <c r="AGO292"/>
      <c r="AGP292"/>
      <c r="AGQ292"/>
      <c r="AGR292"/>
      <c r="AGS292"/>
      <c r="AGT292"/>
      <c r="AGU292"/>
      <c r="AGV292"/>
      <c r="AGW292"/>
      <c r="AGX292"/>
      <c r="AGY292"/>
      <c r="AGZ292"/>
      <c r="AHA292"/>
      <c r="AHB292"/>
      <c r="AHC292"/>
      <c r="AHD292"/>
      <c r="AHE292"/>
      <c r="AHF292"/>
      <c r="AHG292"/>
      <c r="AHH292"/>
      <c r="AHI292"/>
      <c r="AHJ292"/>
      <c r="AHK292"/>
      <c r="AHL292"/>
      <c r="AHM292"/>
      <c r="AHN292"/>
      <c r="AHO292"/>
      <c r="AHP292"/>
      <c r="AHQ292"/>
      <c r="AHR292"/>
      <c r="AHS292"/>
      <c r="AHT292"/>
      <c r="AHU292"/>
      <c r="AHV292"/>
      <c r="AHW292"/>
      <c r="AHX292"/>
      <c r="AHY292"/>
      <c r="AHZ292"/>
      <c r="AIA292"/>
      <c r="AIB292"/>
      <c r="AIC292"/>
      <c r="AID292"/>
      <c r="AIE292"/>
      <c r="AIF292"/>
      <c r="AIG292"/>
      <c r="AIH292"/>
      <c r="AII292"/>
      <c r="AIJ292"/>
      <c r="AIK292"/>
      <c r="AIL292"/>
      <c r="AIM292"/>
      <c r="AIN292"/>
      <c r="AIO292"/>
      <c r="AIP292"/>
      <c r="AIQ292"/>
      <c r="AIR292"/>
      <c r="AIS292"/>
      <c r="AIT292"/>
      <c r="AIU292"/>
      <c r="AIV292"/>
      <c r="AIW292"/>
      <c r="AIX292"/>
      <c r="AIY292"/>
      <c r="AIZ292"/>
      <c r="AJA292"/>
      <c r="AJB292"/>
      <c r="AJC292"/>
      <c r="AJD292"/>
      <c r="AJE292"/>
      <c r="AJF292"/>
      <c r="AJG292"/>
      <c r="AJH292"/>
      <c r="AJI292"/>
      <c r="AJJ292"/>
      <c r="AJK292"/>
      <c r="AJL292"/>
      <c r="AJM292"/>
      <c r="AJN292"/>
      <c r="AJO292"/>
      <c r="AJP292"/>
      <c r="AJQ292"/>
      <c r="AJR292"/>
      <c r="AJS292"/>
      <c r="AJT292"/>
      <c r="AJU292"/>
      <c r="AJV292"/>
      <c r="AJW292"/>
      <c r="AJX292"/>
      <c r="AJY292"/>
      <c r="AJZ292"/>
      <c r="AKA292"/>
      <c r="AKB292"/>
      <c r="AKC292"/>
      <c r="AKD292"/>
      <c r="AKE292"/>
      <c r="AKF292"/>
      <c r="AKG292"/>
      <c r="AKH292"/>
      <c r="AKI292"/>
      <c r="AKJ292"/>
      <c r="AKK292"/>
      <c r="AKL292"/>
      <c r="AKM292"/>
      <c r="AKN292"/>
      <c r="AKO292"/>
      <c r="AKP292"/>
      <c r="AKQ292"/>
      <c r="AKR292"/>
      <c r="AKS292"/>
      <c r="AKT292"/>
      <c r="AKU292"/>
      <c r="AKV292"/>
      <c r="AKW292"/>
      <c r="AKX292"/>
      <c r="AKY292"/>
      <c r="AKZ292"/>
      <c r="ALA292"/>
      <c r="ALB292"/>
      <c r="ALC292"/>
      <c r="ALD292"/>
      <c r="ALE292"/>
    </row>
    <row r="293" spans="2:993" ht="14.15" customHeight="1" x14ac:dyDescent="0.25">
      <c r="B293" s="114" t="str">
        <f>IFERROR(VLOOKUP(63,'Ficha 2. DATOS ACTUACIONES RHB'!$C$64:$AM$143,2,0),"")</f>
        <v/>
      </c>
      <c r="C293" s="779" t="str">
        <f>IFERROR(VLOOKUP(B293,'Ficha 2. DATOS ACTUACIONES RHB'!$D$64:$AR$143,2,0),"")</f>
        <v/>
      </c>
      <c r="D293" s="780"/>
      <c r="E293" s="780"/>
      <c r="F293" s="780"/>
      <c r="G293" s="780"/>
      <c r="H293" s="780"/>
      <c r="I293" s="780"/>
      <c r="J293" s="781"/>
      <c r="K293" s="769" t="str">
        <f>IFERROR(VLOOKUP(B293,'Ficha 2. DATOS ACTUACIONES RHB'!$D$64:$AR$143,15,0),"")</f>
        <v/>
      </c>
      <c r="L293" s="769"/>
      <c r="M293" s="493" t="str">
        <f>IFERROR(VLOOKUP(B293,'Ficha 2. DATOS ACTUACIONES RHB'!$D$64:$AR$143,24,0),"")</f>
        <v/>
      </c>
      <c r="N293" s="494"/>
      <c r="O293" s="494"/>
      <c r="P293" s="494"/>
      <c r="Q293" s="495"/>
      <c r="R293" s="493" t="str">
        <f t="shared" si="73"/>
        <v/>
      </c>
      <c r="S293" s="494"/>
      <c r="T293" s="494"/>
      <c r="U293" s="494"/>
      <c r="V293" s="495"/>
      <c r="W293" s="967" t="str">
        <f t="shared" si="74"/>
        <v/>
      </c>
      <c r="X293" s="968"/>
      <c r="Y293" s="968"/>
      <c r="Z293" s="968"/>
      <c r="AA293" s="969"/>
      <c r="AB293" s="493" t="str">
        <f t="shared" si="75"/>
        <v/>
      </c>
      <c r="AC293" s="494"/>
      <c r="AD293" s="494"/>
      <c r="AE293" s="494"/>
      <c r="AF293" s="495"/>
      <c r="AG293" s="973" t="str">
        <f t="shared" si="78"/>
        <v/>
      </c>
      <c r="AH293" s="950"/>
      <c r="AI293" s="950"/>
      <c r="AJ293" s="950"/>
      <c r="AK293" s="951"/>
      <c r="AL293" s="150" t="str">
        <f>IFERROR(VLOOKUP(B293,'Ficha 2. DATOS ACTUACIONES RHB'!$D$64:$AR$143,27,0),"")</f>
        <v/>
      </c>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c r="AAA293"/>
      <c r="AAB293"/>
      <c r="AAC293"/>
      <c r="AAD293"/>
      <c r="AAE293"/>
      <c r="AAF293"/>
      <c r="AAG293"/>
      <c r="AAH293"/>
      <c r="AAI293"/>
      <c r="AAJ293"/>
      <c r="AAK293"/>
      <c r="AAL293"/>
      <c r="AAM293"/>
      <c r="AAN293"/>
      <c r="AAO293"/>
      <c r="AAP293"/>
      <c r="AAQ293"/>
      <c r="AAR293"/>
      <c r="AAS293"/>
      <c r="AAT293"/>
      <c r="AAU293"/>
      <c r="AAV293"/>
      <c r="AAW293"/>
      <c r="AAX293"/>
      <c r="AAY293"/>
      <c r="AAZ293"/>
      <c r="ABA293"/>
      <c r="ABB293"/>
      <c r="ABC293"/>
      <c r="ABD293"/>
      <c r="ABE293"/>
      <c r="ABF293"/>
      <c r="ABG293"/>
      <c r="ABH293"/>
      <c r="ABI293"/>
      <c r="ABJ293"/>
      <c r="ABK293"/>
      <c r="ABL293"/>
      <c r="ABM293"/>
      <c r="ABN293"/>
      <c r="ABO293"/>
      <c r="ABP293"/>
      <c r="ABQ293"/>
      <c r="ABR293"/>
      <c r="ABS293"/>
      <c r="ABT293"/>
      <c r="ABU293"/>
      <c r="ABV293"/>
      <c r="ABW293"/>
      <c r="ABX293"/>
      <c r="ABY293"/>
      <c r="ABZ293"/>
      <c r="ACA293"/>
      <c r="ACB293"/>
      <c r="ACC293"/>
      <c r="ACD293"/>
      <c r="ACE293"/>
      <c r="ACF293"/>
      <c r="ACG293"/>
      <c r="ACH293"/>
      <c r="ACI293"/>
      <c r="ACJ293"/>
      <c r="ACK293"/>
      <c r="ACL293"/>
      <c r="ACM293"/>
      <c r="ACN293"/>
      <c r="ACO293"/>
      <c r="ACP293"/>
      <c r="ACQ293"/>
      <c r="ACR293"/>
      <c r="ACS293"/>
      <c r="ACT293"/>
      <c r="ACU293"/>
      <c r="ACV293"/>
      <c r="ACW293"/>
      <c r="ACX293"/>
      <c r="ACY293"/>
      <c r="ACZ293"/>
      <c r="ADA293"/>
      <c r="ADB293"/>
      <c r="ADC293"/>
      <c r="ADD293"/>
      <c r="ADE293"/>
      <c r="ADF293"/>
      <c r="ADG293"/>
      <c r="ADH293"/>
      <c r="ADI293"/>
      <c r="ADJ293"/>
      <c r="ADK293"/>
      <c r="ADL293"/>
      <c r="ADM293"/>
      <c r="ADN293"/>
      <c r="ADO293"/>
      <c r="ADP293"/>
      <c r="ADQ293"/>
      <c r="ADR293"/>
      <c r="ADS293"/>
      <c r="ADT293"/>
      <c r="ADU293"/>
      <c r="ADV293"/>
      <c r="ADW293"/>
      <c r="ADX293"/>
      <c r="ADY293"/>
      <c r="ADZ293"/>
      <c r="AEA293"/>
      <c r="AEB293"/>
      <c r="AEC293"/>
      <c r="AED293"/>
      <c r="AEE293"/>
      <c r="AEF293"/>
      <c r="AEG293"/>
      <c r="AEH293"/>
      <c r="AEI293"/>
      <c r="AEJ293"/>
      <c r="AEK293"/>
      <c r="AEL293"/>
      <c r="AEM293"/>
      <c r="AEN293"/>
      <c r="AEO293"/>
      <c r="AEP293"/>
      <c r="AEQ293"/>
      <c r="AER293"/>
      <c r="AES293"/>
      <c r="AET293"/>
      <c r="AEU293"/>
      <c r="AEV293"/>
      <c r="AEW293"/>
      <c r="AEX293"/>
      <c r="AEY293"/>
      <c r="AEZ293"/>
      <c r="AFA293"/>
      <c r="AFB293"/>
      <c r="AFC293"/>
      <c r="AFD293"/>
      <c r="AFE293"/>
      <c r="AFF293"/>
      <c r="AFG293"/>
      <c r="AFH293"/>
      <c r="AFI293"/>
      <c r="AFJ293"/>
      <c r="AFK293"/>
      <c r="AFL293"/>
      <c r="AFM293"/>
      <c r="AFN293"/>
      <c r="AFO293"/>
      <c r="AFP293"/>
      <c r="AFQ293"/>
      <c r="AFR293"/>
      <c r="AFS293"/>
      <c r="AFT293"/>
      <c r="AFU293"/>
      <c r="AFV293"/>
      <c r="AFW293"/>
      <c r="AFX293"/>
      <c r="AFY293"/>
      <c r="AFZ293"/>
      <c r="AGA293"/>
      <c r="AGB293"/>
      <c r="AGC293"/>
      <c r="AGD293"/>
      <c r="AGE293"/>
      <c r="AGF293"/>
      <c r="AGG293"/>
      <c r="AGH293"/>
      <c r="AGI293"/>
      <c r="AGJ293"/>
      <c r="AGK293"/>
      <c r="AGL293"/>
      <c r="AGM293"/>
      <c r="AGN293"/>
      <c r="AGO293"/>
      <c r="AGP293"/>
      <c r="AGQ293"/>
      <c r="AGR293"/>
      <c r="AGS293"/>
      <c r="AGT293"/>
      <c r="AGU293"/>
      <c r="AGV293"/>
      <c r="AGW293"/>
      <c r="AGX293"/>
      <c r="AGY293"/>
      <c r="AGZ293"/>
      <c r="AHA293"/>
      <c r="AHB293"/>
      <c r="AHC293"/>
      <c r="AHD293"/>
      <c r="AHE293"/>
      <c r="AHF293"/>
      <c r="AHG293"/>
      <c r="AHH293"/>
      <c r="AHI293"/>
      <c r="AHJ293"/>
      <c r="AHK293"/>
      <c r="AHL293"/>
      <c r="AHM293"/>
      <c r="AHN293"/>
      <c r="AHO293"/>
      <c r="AHP293"/>
      <c r="AHQ293"/>
      <c r="AHR293"/>
      <c r="AHS293"/>
      <c r="AHT293"/>
      <c r="AHU293"/>
      <c r="AHV293"/>
      <c r="AHW293"/>
      <c r="AHX293"/>
      <c r="AHY293"/>
      <c r="AHZ293"/>
      <c r="AIA293"/>
      <c r="AIB293"/>
      <c r="AIC293"/>
      <c r="AID293"/>
      <c r="AIE293"/>
      <c r="AIF293"/>
      <c r="AIG293"/>
      <c r="AIH293"/>
      <c r="AII293"/>
      <c r="AIJ293"/>
      <c r="AIK293"/>
      <c r="AIL293"/>
      <c r="AIM293"/>
      <c r="AIN293"/>
      <c r="AIO293"/>
      <c r="AIP293"/>
      <c r="AIQ293"/>
      <c r="AIR293"/>
      <c r="AIS293"/>
      <c r="AIT293"/>
      <c r="AIU293"/>
      <c r="AIV293"/>
      <c r="AIW293"/>
      <c r="AIX293"/>
      <c r="AIY293"/>
      <c r="AIZ293"/>
      <c r="AJA293"/>
      <c r="AJB293"/>
      <c r="AJC293"/>
      <c r="AJD293"/>
      <c r="AJE293"/>
      <c r="AJF293"/>
      <c r="AJG293"/>
      <c r="AJH293"/>
      <c r="AJI293"/>
      <c r="AJJ293"/>
      <c r="AJK293"/>
      <c r="AJL293"/>
      <c r="AJM293"/>
      <c r="AJN293"/>
      <c r="AJO293"/>
      <c r="AJP293"/>
      <c r="AJQ293"/>
      <c r="AJR293"/>
      <c r="AJS293"/>
      <c r="AJT293"/>
      <c r="AJU293"/>
      <c r="AJV293"/>
      <c r="AJW293"/>
      <c r="AJX293"/>
      <c r="AJY293"/>
      <c r="AJZ293"/>
      <c r="AKA293"/>
      <c r="AKB293"/>
      <c r="AKC293"/>
      <c r="AKD293"/>
      <c r="AKE293"/>
      <c r="AKF293"/>
      <c r="AKG293"/>
      <c r="AKH293"/>
      <c r="AKI293"/>
      <c r="AKJ293"/>
      <c r="AKK293"/>
      <c r="AKL293"/>
      <c r="AKM293"/>
      <c r="AKN293"/>
      <c r="AKO293"/>
      <c r="AKP293"/>
      <c r="AKQ293"/>
      <c r="AKR293"/>
      <c r="AKS293"/>
      <c r="AKT293"/>
      <c r="AKU293"/>
      <c r="AKV293"/>
      <c r="AKW293"/>
      <c r="AKX293"/>
      <c r="AKY293"/>
      <c r="AKZ293"/>
      <c r="ALA293"/>
      <c r="ALB293"/>
      <c r="ALC293"/>
      <c r="ALD293"/>
      <c r="ALE293"/>
    </row>
    <row r="294" spans="2:993" ht="14.15" customHeight="1" x14ac:dyDescent="0.25">
      <c r="B294" s="114" t="str">
        <f>IFERROR(VLOOKUP(64,'Ficha 2. DATOS ACTUACIONES RHB'!$C$64:$AM$143,2,0),"")</f>
        <v/>
      </c>
      <c r="C294" s="779" t="str">
        <f>IFERROR(VLOOKUP(B294,'Ficha 2. DATOS ACTUACIONES RHB'!$D$64:$AR$143,2,0),"")</f>
        <v/>
      </c>
      <c r="D294" s="780"/>
      <c r="E294" s="780"/>
      <c r="F294" s="780"/>
      <c r="G294" s="780"/>
      <c r="H294" s="780"/>
      <c r="I294" s="780"/>
      <c r="J294" s="781"/>
      <c r="K294" s="769" t="str">
        <f>IFERROR(VLOOKUP(B294,'Ficha 2. DATOS ACTUACIONES RHB'!$D$64:$AR$143,15,0),"")</f>
        <v/>
      </c>
      <c r="L294" s="769"/>
      <c r="M294" s="493" t="str">
        <f>IFERROR(VLOOKUP(B294,'Ficha 2. DATOS ACTUACIONES RHB'!$D$64:$AR$143,24,0),"")</f>
        <v/>
      </c>
      <c r="N294" s="494"/>
      <c r="O294" s="494"/>
      <c r="P294" s="494"/>
      <c r="Q294" s="495"/>
      <c r="R294" s="493" t="str">
        <f t="shared" si="73"/>
        <v/>
      </c>
      <c r="S294" s="494"/>
      <c r="T294" s="494"/>
      <c r="U294" s="494"/>
      <c r="V294" s="495"/>
      <c r="W294" s="967" t="str">
        <f t="shared" si="74"/>
        <v/>
      </c>
      <c r="X294" s="968"/>
      <c r="Y294" s="968"/>
      <c r="Z294" s="968"/>
      <c r="AA294" s="969"/>
      <c r="AB294" s="493" t="str">
        <f t="shared" si="75"/>
        <v/>
      </c>
      <c r="AC294" s="494"/>
      <c r="AD294" s="494"/>
      <c r="AE294" s="494"/>
      <c r="AF294" s="495"/>
      <c r="AG294" s="973" t="str">
        <f t="shared" si="78"/>
        <v/>
      </c>
      <c r="AH294" s="950"/>
      <c r="AI294" s="950"/>
      <c r="AJ294" s="950"/>
      <c r="AK294" s="951"/>
      <c r="AL294" s="150" t="str">
        <f>IFERROR(VLOOKUP(B294,'Ficha 2. DATOS ACTUACIONES RHB'!$D$64:$AR$143,27,0),"")</f>
        <v/>
      </c>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c r="AAA294"/>
      <c r="AAB294"/>
      <c r="AAC294"/>
      <c r="AAD294"/>
      <c r="AAE294"/>
      <c r="AAF294"/>
      <c r="AAG294"/>
      <c r="AAH294"/>
      <c r="AAI294"/>
      <c r="AAJ294"/>
      <c r="AAK294"/>
      <c r="AAL294"/>
      <c r="AAM294"/>
      <c r="AAN294"/>
      <c r="AAO294"/>
      <c r="AAP294"/>
      <c r="AAQ294"/>
      <c r="AAR294"/>
      <c r="AAS294"/>
      <c r="AAT294"/>
      <c r="AAU294"/>
      <c r="AAV294"/>
      <c r="AAW294"/>
      <c r="AAX294"/>
      <c r="AAY294"/>
      <c r="AAZ294"/>
      <c r="ABA294"/>
      <c r="ABB294"/>
      <c r="ABC294"/>
      <c r="ABD294"/>
      <c r="ABE294"/>
      <c r="ABF294"/>
      <c r="ABG294"/>
      <c r="ABH294"/>
      <c r="ABI294"/>
      <c r="ABJ294"/>
      <c r="ABK294"/>
      <c r="ABL294"/>
      <c r="ABM294"/>
      <c r="ABN294"/>
      <c r="ABO294"/>
      <c r="ABP294"/>
      <c r="ABQ294"/>
      <c r="ABR294"/>
      <c r="ABS294"/>
      <c r="ABT294"/>
      <c r="ABU294"/>
      <c r="ABV294"/>
      <c r="ABW294"/>
      <c r="ABX294"/>
      <c r="ABY294"/>
      <c r="ABZ294"/>
      <c r="ACA294"/>
      <c r="ACB294"/>
      <c r="ACC294"/>
      <c r="ACD294"/>
      <c r="ACE294"/>
      <c r="ACF294"/>
      <c r="ACG294"/>
      <c r="ACH294"/>
      <c r="ACI294"/>
      <c r="ACJ294"/>
      <c r="ACK294"/>
      <c r="ACL294"/>
      <c r="ACM294"/>
      <c r="ACN294"/>
      <c r="ACO294"/>
      <c r="ACP294"/>
      <c r="ACQ294"/>
      <c r="ACR294"/>
      <c r="ACS294"/>
      <c r="ACT294"/>
      <c r="ACU294"/>
      <c r="ACV294"/>
      <c r="ACW294"/>
      <c r="ACX294"/>
      <c r="ACY294"/>
      <c r="ACZ294"/>
      <c r="ADA294"/>
      <c r="ADB294"/>
      <c r="ADC294"/>
      <c r="ADD294"/>
      <c r="ADE294"/>
      <c r="ADF294"/>
      <c r="ADG294"/>
      <c r="ADH294"/>
      <c r="ADI294"/>
      <c r="ADJ294"/>
      <c r="ADK294"/>
      <c r="ADL294"/>
      <c r="ADM294"/>
      <c r="ADN294"/>
      <c r="ADO294"/>
      <c r="ADP294"/>
      <c r="ADQ294"/>
      <c r="ADR294"/>
      <c r="ADS294"/>
      <c r="ADT294"/>
      <c r="ADU294"/>
      <c r="ADV294"/>
      <c r="ADW294"/>
      <c r="ADX294"/>
      <c r="ADY294"/>
      <c r="ADZ294"/>
      <c r="AEA294"/>
      <c r="AEB294"/>
      <c r="AEC294"/>
      <c r="AED294"/>
      <c r="AEE294"/>
      <c r="AEF294"/>
      <c r="AEG294"/>
      <c r="AEH294"/>
      <c r="AEI294"/>
      <c r="AEJ294"/>
      <c r="AEK294"/>
      <c r="AEL294"/>
      <c r="AEM294"/>
      <c r="AEN294"/>
      <c r="AEO294"/>
      <c r="AEP294"/>
      <c r="AEQ294"/>
      <c r="AER294"/>
      <c r="AES294"/>
      <c r="AET294"/>
      <c r="AEU294"/>
      <c r="AEV294"/>
      <c r="AEW294"/>
      <c r="AEX294"/>
      <c r="AEY294"/>
      <c r="AEZ294"/>
      <c r="AFA294"/>
      <c r="AFB294"/>
      <c r="AFC294"/>
      <c r="AFD294"/>
      <c r="AFE294"/>
      <c r="AFF294"/>
      <c r="AFG294"/>
      <c r="AFH294"/>
      <c r="AFI294"/>
      <c r="AFJ294"/>
      <c r="AFK294"/>
      <c r="AFL294"/>
      <c r="AFM294"/>
      <c r="AFN294"/>
      <c r="AFO294"/>
      <c r="AFP294"/>
      <c r="AFQ294"/>
      <c r="AFR294"/>
      <c r="AFS294"/>
      <c r="AFT294"/>
      <c r="AFU294"/>
      <c r="AFV294"/>
      <c r="AFW294"/>
      <c r="AFX294"/>
      <c r="AFY294"/>
      <c r="AFZ294"/>
      <c r="AGA294"/>
      <c r="AGB294"/>
      <c r="AGC294"/>
      <c r="AGD294"/>
      <c r="AGE294"/>
      <c r="AGF294"/>
      <c r="AGG294"/>
      <c r="AGH294"/>
      <c r="AGI294"/>
      <c r="AGJ294"/>
      <c r="AGK294"/>
      <c r="AGL294"/>
      <c r="AGM294"/>
      <c r="AGN294"/>
      <c r="AGO294"/>
      <c r="AGP294"/>
      <c r="AGQ294"/>
      <c r="AGR294"/>
      <c r="AGS294"/>
      <c r="AGT294"/>
      <c r="AGU294"/>
      <c r="AGV294"/>
      <c r="AGW294"/>
      <c r="AGX294"/>
      <c r="AGY294"/>
      <c r="AGZ294"/>
      <c r="AHA294"/>
      <c r="AHB294"/>
      <c r="AHC294"/>
      <c r="AHD294"/>
      <c r="AHE294"/>
      <c r="AHF294"/>
      <c r="AHG294"/>
      <c r="AHH294"/>
      <c r="AHI294"/>
      <c r="AHJ294"/>
      <c r="AHK294"/>
      <c r="AHL294"/>
      <c r="AHM294"/>
      <c r="AHN294"/>
      <c r="AHO294"/>
      <c r="AHP294"/>
      <c r="AHQ294"/>
      <c r="AHR294"/>
      <c r="AHS294"/>
      <c r="AHT294"/>
      <c r="AHU294"/>
      <c r="AHV294"/>
      <c r="AHW294"/>
      <c r="AHX294"/>
      <c r="AHY294"/>
      <c r="AHZ294"/>
      <c r="AIA294"/>
      <c r="AIB294"/>
      <c r="AIC294"/>
      <c r="AID294"/>
      <c r="AIE294"/>
      <c r="AIF294"/>
      <c r="AIG294"/>
      <c r="AIH294"/>
      <c r="AII294"/>
      <c r="AIJ294"/>
      <c r="AIK294"/>
      <c r="AIL294"/>
      <c r="AIM294"/>
      <c r="AIN294"/>
      <c r="AIO294"/>
      <c r="AIP294"/>
      <c r="AIQ294"/>
      <c r="AIR294"/>
      <c r="AIS294"/>
      <c r="AIT294"/>
      <c r="AIU294"/>
      <c r="AIV294"/>
      <c r="AIW294"/>
      <c r="AIX294"/>
      <c r="AIY294"/>
      <c r="AIZ294"/>
      <c r="AJA294"/>
      <c r="AJB294"/>
      <c r="AJC294"/>
      <c r="AJD294"/>
      <c r="AJE294"/>
      <c r="AJF294"/>
      <c r="AJG294"/>
      <c r="AJH294"/>
      <c r="AJI294"/>
      <c r="AJJ294"/>
      <c r="AJK294"/>
      <c r="AJL294"/>
      <c r="AJM294"/>
      <c r="AJN294"/>
      <c r="AJO294"/>
      <c r="AJP294"/>
      <c r="AJQ294"/>
      <c r="AJR294"/>
      <c r="AJS294"/>
      <c r="AJT294"/>
      <c r="AJU294"/>
      <c r="AJV294"/>
      <c r="AJW294"/>
      <c r="AJX294"/>
      <c r="AJY294"/>
      <c r="AJZ294"/>
      <c r="AKA294"/>
      <c r="AKB294"/>
      <c r="AKC294"/>
      <c r="AKD294"/>
      <c r="AKE294"/>
      <c r="AKF294"/>
      <c r="AKG294"/>
      <c r="AKH294"/>
      <c r="AKI294"/>
      <c r="AKJ294"/>
      <c r="AKK294"/>
      <c r="AKL294"/>
      <c r="AKM294"/>
      <c r="AKN294"/>
      <c r="AKO294"/>
      <c r="AKP294"/>
      <c r="AKQ294"/>
      <c r="AKR294"/>
      <c r="AKS294"/>
      <c r="AKT294"/>
      <c r="AKU294"/>
      <c r="AKV294"/>
      <c r="AKW294"/>
      <c r="AKX294"/>
      <c r="AKY294"/>
      <c r="AKZ294"/>
      <c r="ALA294"/>
      <c r="ALB294"/>
      <c r="ALC294"/>
      <c r="ALD294"/>
      <c r="ALE294"/>
    </row>
    <row r="295" spans="2:993" ht="14.15" customHeight="1" x14ac:dyDescent="0.25">
      <c r="B295" s="114" t="str">
        <f>IFERROR(VLOOKUP(65,'Ficha 2. DATOS ACTUACIONES RHB'!$C$64:$AM$143,2,0),"")</f>
        <v/>
      </c>
      <c r="C295" s="779" t="str">
        <f>IFERROR(VLOOKUP(B295,'Ficha 2. DATOS ACTUACIONES RHB'!$D$64:$AR$143,2,0),"")</f>
        <v/>
      </c>
      <c r="D295" s="780"/>
      <c r="E295" s="780"/>
      <c r="F295" s="780"/>
      <c r="G295" s="780"/>
      <c r="H295" s="780"/>
      <c r="I295" s="780"/>
      <c r="J295" s="781"/>
      <c r="K295" s="769" t="str">
        <f>IFERROR(VLOOKUP(B295,'Ficha 2. DATOS ACTUACIONES RHB'!$D$64:$AR$143,15,0),"")</f>
        <v/>
      </c>
      <c r="L295" s="769"/>
      <c r="M295" s="493" t="str">
        <f>IFERROR(VLOOKUP(B295,'Ficha 2. DATOS ACTUACIONES RHB'!$D$64:$AR$143,24,0),"")</f>
        <v/>
      </c>
      <c r="N295" s="494"/>
      <c r="O295" s="494"/>
      <c r="P295" s="494"/>
      <c r="Q295" s="495"/>
      <c r="R295" s="493" t="str">
        <f t="shared" si="73"/>
        <v/>
      </c>
      <c r="S295" s="494"/>
      <c r="T295" s="494"/>
      <c r="U295" s="494"/>
      <c r="V295" s="495"/>
      <c r="W295" s="967" t="str">
        <f t="shared" si="74"/>
        <v/>
      </c>
      <c r="X295" s="968"/>
      <c r="Y295" s="968"/>
      <c r="Z295" s="968"/>
      <c r="AA295" s="969"/>
      <c r="AB295" s="493" t="str">
        <f t="shared" si="75"/>
        <v/>
      </c>
      <c r="AC295" s="494"/>
      <c r="AD295" s="494"/>
      <c r="AE295" s="494"/>
      <c r="AF295" s="495"/>
      <c r="AG295" s="973" t="str">
        <f t="shared" si="78"/>
        <v/>
      </c>
      <c r="AH295" s="950"/>
      <c r="AI295" s="950"/>
      <c r="AJ295" s="950"/>
      <c r="AK295" s="951"/>
      <c r="AL295" s="150" t="str">
        <f>IFERROR(VLOOKUP(B295,'Ficha 2. DATOS ACTUACIONES RHB'!$D$64:$AR$143,27,0),"")</f>
        <v/>
      </c>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c r="AAM295"/>
      <c r="AAN295"/>
      <c r="AAO295"/>
      <c r="AAP295"/>
      <c r="AAQ295"/>
      <c r="AAR295"/>
      <c r="AAS295"/>
      <c r="AAT295"/>
      <c r="AAU295"/>
      <c r="AAV295"/>
      <c r="AAW295"/>
      <c r="AAX295"/>
      <c r="AAY295"/>
      <c r="AAZ295"/>
      <c r="ABA295"/>
      <c r="ABB295"/>
      <c r="ABC295"/>
      <c r="ABD295"/>
      <c r="ABE295"/>
      <c r="ABF295"/>
      <c r="ABG295"/>
      <c r="ABH295"/>
      <c r="ABI295"/>
      <c r="ABJ295"/>
      <c r="ABK295"/>
      <c r="ABL295"/>
      <c r="ABM295"/>
      <c r="ABN295"/>
      <c r="ABO295"/>
      <c r="ABP295"/>
      <c r="ABQ295"/>
      <c r="ABR295"/>
      <c r="ABS295"/>
      <c r="ABT295"/>
      <c r="ABU295"/>
      <c r="ABV295"/>
      <c r="ABW295"/>
      <c r="ABX295"/>
      <c r="ABY295"/>
      <c r="ABZ295"/>
      <c r="ACA295"/>
      <c r="ACB295"/>
      <c r="ACC295"/>
      <c r="ACD295"/>
      <c r="ACE295"/>
      <c r="ACF295"/>
      <c r="ACG295"/>
      <c r="ACH295"/>
      <c r="ACI295"/>
      <c r="ACJ295"/>
      <c r="ACK295"/>
      <c r="ACL295"/>
      <c r="ACM295"/>
      <c r="ACN295"/>
      <c r="ACO295"/>
      <c r="ACP295"/>
      <c r="ACQ295"/>
      <c r="ACR295"/>
      <c r="ACS295"/>
      <c r="ACT295"/>
      <c r="ACU295"/>
      <c r="ACV295"/>
      <c r="ACW295"/>
      <c r="ACX295"/>
      <c r="ACY295"/>
      <c r="ACZ295"/>
      <c r="ADA295"/>
      <c r="ADB295"/>
      <c r="ADC295"/>
      <c r="ADD295"/>
      <c r="ADE295"/>
      <c r="ADF295"/>
      <c r="ADG295"/>
      <c r="ADH295"/>
      <c r="ADI295"/>
      <c r="ADJ295"/>
      <c r="ADK295"/>
      <c r="ADL295"/>
      <c r="ADM295"/>
      <c r="ADN295"/>
      <c r="ADO295"/>
      <c r="ADP295"/>
      <c r="ADQ295"/>
      <c r="ADR295"/>
      <c r="ADS295"/>
      <c r="ADT295"/>
      <c r="ADU295"/>
      <c r="ADV295"/>
      <c r="ADW295"/>
      <c r="ADX295"/>
      <c r="ADY295"/>
      <c r="ADZ295"/>
      <c r="AEA295"/>
      <c r="AEB295"/>
      <c r="AEC295"/>
      <c r="AED295"/>
      <c r="AEE295"/>
      <c r="AEF295"/>
      <c r="AEG295"/>
      <c r="AEH295"/>
      <c r="AEI295"/>
      <c r="AEJ295"/>
      <c r="AEK295"/>
      <c r="AEL295"/>
      <c r="AEM295"/>
      <c r="AEN295"/>
      <c r="AEO295"/>
      <c r="AEP295"/>
      <c r="AEQ295"/>
      <c r="AER295"/>
      <c r="AES295"/>
      <c r="AET295"/>
      <c r="AEU295"/>
      <c r="AEV295"/>
      <c r="AEW295"/>
      <c r="AEX295"/>
      <c r="AEY295"/>
      <c r="AEZ295"/>
      <c r="AFA295"/>
      <c r="AFB295"/>
      <c r="AFC295"/>
      <c r="AFD295"/>
      <c r="AFE295"/>
      <c r="AFF295"/>
      <c r="AFG295"/>
      <c r="AFH295"/>
      <c r="AFI295"/>
      <c r="AFJ295"/>
      <c r="AFK295"/>
      <c r="AFL295"/>
      <c r="AFM295"/>
      <c r="AFN295"/>
      <c r="AFO295"/>
      <c r="AFP295"/>
      <c r="AFQ295"/>
      <c r="AFR295"/>
      <c r="AFS295"/>
      <c r="AFT295"/>
      <c r="AFU295"/>
      <c r="AFV295"/>
      <c r="AFW295"/>
      <c r="AFX295"/>
      <c r="AFY295"/>
      <c r="AFZ295"/>
      <c r="AGA295"/>
      <c r="AGB295"/>
      <c r="AGC295"/>
      <c r="AGD295"/>
      <c r="AGE295"/>
      <c r="AGF295"/>
      <c r="AGG295"/>
      <c r="AGH295"/>
      <c r="AGI295"/>
      <c r="AGJ295"/>
      <c r="AGK295"/>
      <c r="AGL295"/>
      <c r="AGM295"/>
      <c r="AGN295"/>
      <c r="AGO295"/>
      <c r="AGP295"/>
      <c r="AGQ295"/>
      <c r="AGR295"/>
      <c r="AGS295"/>
      <c r="AGT295"/>
      <c r="AGU295"/>
      <c r="AGV295"/>
      <c r="AGW295"/>
      <c r="AGX295"/>
      <c r="AGY295"/>
      <c r="AGZ295"/>
      <c r="AHA295"/>
      <c r="AHB295"/>
      <c r="AHC295"/>
      <c r="AHD295"/>
      <c r="AHE295"/>
      <c r="AHF295"/>
      <c r="AHG295"/>
      <c r="AHH295"/>
      <c r="AHI295"/>
      <c r="AHJ295"/>
      <c r="AHK295"/>
      <c r="AHL295"/>
      <c r="AHM295"/>
      <c r="AHN295"/>
      <c r="AHO295"/>
      <c r="AHP295"/>
      <c r="AHQ295"/>
      <c r="AHR295"/>
      <c r="AHS295"/>
      <c r="AHT295"/>
      <c r="AHU295"/>
      <c r="AHV295"/>
      <c r="AHW295"/>
      <c r="AHX295"/>
      <c r="AHY295"/>
      <c r="AHZ295"/>
      <c r="AIA295"/>
      <c r="AIB295"/>
      <c r="AIC295"/>
      <c r="AID295"/>
      <c r="AIE295"/>
      <c r="AIF295"/>
      <c r="AIG295"/>
      <c r="AIH295"/>
      <c r="AII295"/>
      <c r="AIJ295"/>
      <c r="AIK295"/>
      <c r="AIL295"/>
      <c r="AIM295"/>
      <c r="AIN295"/>
      <c r="AIO295"/>
      <c r="AIP295"/>
      <c r="AIQ295"/>
      <c r="AIR295"/>
      <c r="AIS295"/>
      <c r="AIT295"/>
      <c r="AIU295"/>
      <c r="AIV295"/>
      <c r="AIW295"/>
      <c r="AIX295"/>
      <c r="AIY295"/>
      <c r="AIZ295"/>
      <c r="AJA295"/>
      <c r="AJB295"/>
      <c r="AJC295"/>
      <c r="AJD295"/>
      <c r="AJE295"/>
      <c r="AJF295"/>
      <c r="AJG295"/>
      <c r="AJH295"/>
      <c r="AJI295"/>
      <c r="AJJ295"/>
      <c r="AJK295"/>
      <c r="AJL295"/>
      <c r="AJM295"/>
      <c r="AJN295"/>
      <c r="AJO295"/>
      <c r="AJP295"/>
      <c r="AJQ295"/>
      <c r="AJR295"/>
      <c r="AJS295"/>
      <c r="AJT295"/>
      <c r="AJU295"/>
      <c r="AJV295"/>
      <c r="AJW295"/>
      <c r="AJX295"/>
      <c r="AJY295"/>
      <c r="AJZ295"/>
      <c r="AKA295"/>
      <c r="AKB295"/>
      <c r="AKC295"/>
      <c r="AKD295"/>
      <c r="AKE295"/>
      <c r="AKF295"/>
      <c r="AKG295"/>
      <c r="AKH295"/>
      <c r="AKI295"/>
      <c r="AKJ295"/>
      <c r="AKK295"/>
      <c r="AKL295"/>
      <c r="AKM295"/>
      <c r="AKN295"/>
      <c r="AKO295"/>
      <c r="AKP295"/>
      <c r="AKQ295"/>
      <c r="AKR295"/>
      <c r="AKS295"/>
      <c r="AKT295"/>
      <c r="AKU295"/>
      <c r="AKV295"/>
      <c r="AKW295"/>
      <c r="AKX295"/>
      <c r="AKY295"/>
      <c r="AKZ295"/>
      <c r="ALA295"/>
      <c r="ALB295"/>
      <c r="ALC295"/>
      <c r="ALD295"/>
      <c r="ALE295"/>
    </row>
    <row r="296" spans="2:993" ht="14.15" customHeight="1" x14ac:dyDescent="0.25">
      <c r="B296" s="114" t="str">
        <f>IFERROR(VLOOKUP(66,'Ficha 2. DATOS ACTUACIONES RHB'!$C$64:$AM$143,2,0),"")</f>
        <v/>
      </c>
      <c r="C296" s="779" t="str">
        <f>IFERROR(VLOOKUP(B296,'Ficha 2. DATOS ACTUACIONES RHB'!$D$64:$AR$143,2,0),"")</f>
        <v/>
      </c>
      <c r="D296" s="780"/>
      <c r="E296" s="780"/>
      <c r="F296" s="780"/>
      <c r="G296" s="780"/>
      <c r="H296" s="780"/>
      <c r="I296" s="780"/>
      <c r="J296" s="781"/>
      <c r="K296" s="769" t="str">
        <f>IFERROR(VLOOKUP(B296,'Ficha 2. DATOS ACTUACIONES RHB'!$D$64:$AR$143,15,0),"")</f>
        <v/>
      </c>
      <c r="L296" s="769"/>
      <c r="M296" s="493" t="str">
        <f>IFERROR(VLOOKUP(B296,'Ficha 2. DATOS ACTUACIONES RHB'!$D$64:$AR$143,24,0),"")</f>
        <v/>
      </c>
      <c r="N296" s="494"/>
      <c r="O296" s="494"/>
      <c r="P296" s="494"/>
      <c r="Q296" s="495"/>
      <c r="R296" s="493" t="str">
        <f t="shared" si="73"/>
        <v/>
      </c>
      <c r="S296" s="494"/>
      <c r="T296" s="494"/>
      <c r="U296" s="494"/>
      <c r="V296" s="495"/>
      <c r="W296" s="967" t="str">
        <f t="shared" si="74"/>
        <v/>
      </c>
      <c r="X296" s="968"/>
      <c r="Y296" s="968"/>
      <c r="Z296" s="968"/>
      <c r="AA296" s="969"/>
      <c r="AB296" s="493" t="str">
        <f t="shared" si="75"/>
        <v/>
      </c>
      <c r="AC296" s="494"/>
      <c r="AD296" s="494"/>
      <c r="AE296" s="494"/>
      <c r="AF296" s="495"/>
      <c r="AG296" s="973" t="str">
        <f t="shared" si="78"/>
        <v/>
      </c>
      <c r="AH296" s="950"/>
      <c r="AI296" s="950"/>
      <c r="AJ296" s="950"/>
      <c r="AK296" s="951"/>
      <c r="AL296" s="150" t="str">
        <f>IFERROR(VLOOKUP(B296,'Ficha 2. DATOS ACTUACIONES RHB'!$D$64:$AR$143,27,0),"")</f>
        <v/>
      </c>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c r="AAW296"/>
      <c r="AAX296"/>
      <c r="AAY296"/>
      <c r="AAZ296"/>
      <c r="ABA296"/>
      <c r="ABB296"/>
      <c r="ABC296"/>
      <c r="ABD296"/>
      <c r="ABE296"/>
      <c r="ABF296"/>
      <c r="ABG296"/>
      <c r="ABH296"/>
      <c r="ABI296"/>
      <c r="ABJ296"/>
      <c r="ABK296"/>
      <c r="ABL296"/>
      <c r="ABM296"/>
      <c r="ABN296"/>
      <c r="ABO296"/>
      <c r="ABP296"/>
      <c r="ABQ296"/>
      <c r="ABR296"/>
      <c r="ABS296"/>
      <c r="ABT296"/>
      <c r="ABU296"/>
      <c r="ABV296"/>
      <c r="ABW296"/>
      <c r="ABX296"/>
      <c r="ABY296"/>
      <c r="ABZ296"/>
      <c r="ACA296"/>
      <c r="ACB296"/>
      <c r="ACC296"/>
      <c r="ACD296"/>
      <c r="ACE296"/>
      <c r="ACF296"/>
      <c r="ACG296"/>
      <c r="ACH296"/>
      <c r="ACI296"/>
      <c r="ACJ296"/>
      <c r="ACK296"/>
      <c r="ACL296"/>
      <c r="ACM296"/>
      <c r="ACN296"/>
      <c r="ACO296"/>
      <c r="ACP296"/>
      <c r="ACQ296"/>
      <c r="ACR296"/>
      <c r="ACS296"/>
      <c r="ACT296"/>
      <c r="ACU296"/>
      <c r="ACV296"/>
      <c r="ACW296"/>
      <c r="ACX296"/>
      <c r="ACY296"/>
      <c r="ACZ296"/>
      <c r="ADA296"/>
      <c r="ADB296"/>
      <c r="ADC296"/>
      <c r="ADD296"/>
      <c r="ADE296"/>
      <c r="ADF296"/>
      <c r="ADG296"/>
      <c r="ADH296"/>
      <c r="ADI296"/>
      <c r="ADJ296"/>
      <c r="ADK296"/>
      <c r="ADL296"/>
      <c r="ADM296"/>
      <c r="ADN296"/>
      <c r="ADO296"/>
      <c r="ADP296"/>
      <c r="ADQ296"/>
      <c r="ADR296"/>
      <c r="ADS296"/>
      <c r="ADT296"/>
      <c r="ADU296"/>
      <c r="ADV296"/>
      <c r="ADW296"/>
      <c r="ADX296"/>
      <c r="ADY296"/>
      <c r="ADZ296"/>
      <c r="AEA296"/>
      <c r="AEB296"/>
      <c r="AEC296"/>
      <c r="AED296"/>
      <c r="AEE296"/>
      <c r="AEF296"/>
      <c r="AEG296"/>
      <c r="AEH296"/>
      <c r="AEI296"/>
      <c r="AEJ296"/>
      <c r="AEK296"/>
      <c r="AEL296"/>
      <c r="AEM296"/>
      <c r="AEN296"/>
      <c r="AEO296"/>
      <c r="AEP296"/>
      <c r="AEQ296"/>
      <c r="AER296"/>
      <c r="AES296"/>
      <c r="AET296"/>
      <c r="AEU296"/>
      <c r="AEV296"/>
      <c r="AEW296"/>
      <c r="AEX296"/>
      <c r="AEY296"/>
      <c r="AEZ296"/>
      <c r="AFA296"/>
      <c r="AFB296"/>
      <c r="AFC296"/>
      <c r="AFD296"/>
      <c r="AFE296"/>
      <c r="AFF296"/>
      <c r="AFG296"/>
      <c r="AFH296"/>
      <c r="AFI296"/>
      <c r="AFJ296"/>
      <c r="AFK296"/>
      <c r="AFL296"/>
      <c r="AFM296"/>
      <c r="AFN296"/>
      <c r="AFO296"/>
      <c r="AFP296"/>
      <c r="AFQ296"/>
      <c r="AFR296"/>
      <c r="AFS296"/>
      <c r="AFT296"/>
      <c r="AFU296"/>
      <c r="AFV296"/>
      <c r="AFW296"/>
      <c r="AFX296"/>
      <c r="AFY296"/>
      <c r="AFZ296"/>
      <c r="AGA296"/>
      <c r="AGB296"/>
      <c r="AGC296"/>
      <c r="AGD296"/>
      <c r="AGE296"/>
      <c r="AGF296"/>
      <c r="AGG296"/>
      <c r="AGH296"/>
      <c r="AGI296"/>
      <c r="AGJ296"/>
      <c r="AGK296"/>
      <c r="AGL296"/>
      <c r="AGM296"/>
      <c r="AGN296"/>
      <c r="AGO296"/>
      <c r="AGP296"/>
      <c r="AGQ296"/>
      <c r="AGR296"/>
      <c r="AGS296"/>
      <c r="AGT296"/>
      <c r="AGU296"/>
      <c r="AGV296"/>
      <c r="AGW296"/>
      <c r="AGX296"/>
      <c r="AGY296"/>
      <c r="AGZ296"/>
      <c r="AHA296"/>
      <c r="AHB296"/>
      <c r="AHC296"/>
      <c r="AHD296"/>
      <c r="AHE296"/>
      <c r="AHF296"/>
      <c r="AHG296"/>
      <c r="AHH296"/>
      <c r="AHI296"/>
      <c r="AHJ296"/>
      <c r="AHK296"/>
      <c r="AHL296"/>
      <c r="AHM296"/>
      <c r="AHN296"/>
      <c r="AHO296"/>
      <c r="AHP296"/>
      <c r="AHQ296"/>
      <c r="AHR296"/>
      <c r="AHS296"/>
      <c r="AHT296"/>
      <c r="AHU296"/>
      <c r="AHV296"/>
      <c r="AHW296"/>
      <c r="AHX296"/>
      <c r="AHY296"/>
      <c r="AHZ296"/>
      <c r="AIA296"/>
      <c r="AIB296"/>
      <c r="AIC296"/>
      <c r="AID296"/>
      <c r="AIE296"/>
      <c r="AIF296"/>
      <c r="AIG296"/>
      <c r="AIH296"/>
      <c r="AII296"/>
      <c r="AIJ296"/>
      <c r="AIK296"/>
      <c r="AIL296"/>
      <c r="AIM296"/>
      <c r="AIN296"/>
      <c r="AIO296"/>
      <c r="AIP296"/>
      <c r="AIQ296"/>
      <c r="AIR296"/>
      <c r="AIS296"/>
      <c r="AIT296"/>
      <c r="AIU296"/>
      <c r="AIV296"/>
      <c r="AIW296"/>
      <c r="AIX296"/>
      <c r="AIY296"/>
      <c r="AIZ296"/>
      <c r="AJA296"/>
      <c r="AJB296"/>
      <c r="AJC296"/>
      <c r="AJD296"/>
      <c r="AJE296"/>
      <c r="AJF296"/>
      <c r="AJG296"/>
      <c r="AJH296"/>
      <c r="AJI296"/>
      <c r="AJJ296"/>
      <c r="AJK296"/>
      <c r="AJL296"/>
      <c r="AJM296"/>
      <c r="AJN296"/>
      <c r="AJO296"/>
      <c r="AJP296"/>
      <c r="AJQ296"/>
      <c r="AJR296"/>
      <c r="AJS296"/>
      <c r="AJT296"/>
      <c r="AJU296"/>
      <c r="AJV296"/>
      <c r="AJW296"/>
      <c r="AJX296"/>
      <c r="AJY296"/>
      <c r="AJZ296"/>
      <c r="AKA296"/>
      <c r="AKB296"/>
      <c r="AKC296"/>
      <c r="AKD296"/>
      <c r="AKE296"/>
      <c r="AKF296"/>
      <c r="AKG296"/>
      <c r="AKH296"/>
      <c r="AKI296"/>
      <c r="AKJ296"/>
      <c r="AKK296"/>
      <c r="AKL296"/>
      <c r="AKM296"/>
      <c r="AKN296"/>
      <c r="AKO296"/>
      <c r="AKP296"/>
      <c r="AKQ296"/>
      <c r="AKR296"/>
      <c r="AKS296"/>
      <c r="AKT296"/>
      <c r="AKU296"/>
      <c r="AKV296"/>
      <c r="AKW296"/>
      <c r="AKX296"/>
      <c r="AKY296"/>
      <c r="AKZ296"/>
      <c r="ALA296"/>
      <c r="ALB296"/>
      <c r="ALC296"/>
      <c r="ALD296"/>
      <c r="ALE296"/>
    </row>
    <row r="297" spans="2:993" ht="14.15" customHeight="1" x14ac:dyDescent="0.25">
      <c r="B297" s="114" t="str">
        <f>IFERROR(VLOOKUP(67,'Ficha 2. DATOS ACTUACIONES RHB'!$C$64:$AM$143,2,0),"")</f>
        <v/>
      </c>
      <c r="C297" s="779" t="str">
        <f>IFERROR(VLOOKUP(B297,'Ficha 2. DATOS ACTUACIONES RHB'!$D$64:$AR$143,2,0),"")</f>
        <v/>
      </c>
      <c r="D297" s="780"/>
      <c r="E297" s="780"/>
      <c r="F297" s="780"/>
      <c r="G297" s="780"/>
      <c r="H297" s="780"/>
      <c r="I297" s="780"/>
      <c r="J297" s="781"/>
      <c r="K297" s="769" t="str">
        <f>IFERROR(VLOOKUP(B297,'Ficha 2. DATOS ACTUACIONES RHB'!$D$64:$AR$143,15,0),"")</f>
        <v/>
      </c>
      <c r="L297" s="769"/>
      <c r="M297" s="493" t="str">
        <f>IFERROR(VLOOKUP(B297,'Ficha 2. DATOS ACTUACIONES RHB'!$D$64:$AR$143,24,0),"")</f>
        <v/>
      </c>
      <c r="N297" s="494"/>
      <c r="O297" s="494"/>
      <c r="P297" s="494"/>
      <c r="Q297" s="495"/>
      <c r="R297" s="493" t="str">
        <f t="shared" si="73"/>
        <v/>
      </c>
      <c r="S297" s="494"/>
      <c r="T297" s="494"/>
      <c r="U297" s="494"/>
      <c r="V297" s="495"/>
      <c r="W297" s="967" t="str">
        <f t="shared" si="74"/>
        <v/>
      </c>
      <c r="X297" s="968"/>
      <c r="Y297" s="968"/>
      <c r="Z297" s="968"/>
      <c r="AA297" s="969"/>
      <c r="AB297" s="493" t="str">
        <f t="shared" si="75"/>
        <v/>
      </c>
      <c r="AC297" s="494"/>
      <c r="AD297" s="494"/>
      <c r="AE297" s="494"/>
      <c r="AF297" s="495"/>
      <c r="AG297" s="973" t="str">
        <f t="shared" si="78"/>
        <v/>
      </c>
      <c r="AH297" s="950"/>
      <c r="AI297" s="950"/>
      <c r="AJ297" s="950"/>
      <c r="AK297" s="951"/>
      <c r="AL297" s="150" t="str">
        <f>IFERROR(VLOOKUP(B297,'Ficha 2. DATOS ACTUACIONES RHB'!$D$64:$AR$143,27,0),"")</f>
        <v/>
      </c>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c r="AAW297"/>
      <c r="AAX297"/>
      <c r="AAY297"/>
      <c r="AAZ297"/>
      <c r="ABA297"/>
      <c r="ABB297"/>
      <c r="ABC297"/>
      <c r="ABD297"/>
      <c r="ABE297"/>
      <c r="ABF297"/>
      <c r="ABG297"/>
      <c r="ABH297"/>
      <c r="ABI297"/>
      <c r="ABJ297"/>
      <c r="ABK297"/>
      <c r="ABL297"/>
      <c r="ABM297"/>
      <c r="ABN297"/>
      <c r="ABO297"/>
      <c r="ABP297"/>
      <c r="ABQ297"/>
      <c r="ABR297"/>
      <c r="ABS297"/>
      <c r="ABT297"/>
      <c r="ABU297"/>
      <c r="ABV297"/>
      <c r="ABW297"/>
      <c r="ABX297"/>
      <c r="ABY297"/>
      <c r="ABZ297"/>
      <c r="ACA297"/>
      <c r="ACB297"/>
      <c r="ACC297"/>
      <c r="ACD297"/>
      <c r="ACE297"/>
      <c r="ACF297"/>
      <c r="ACG297"/>
      <c r="ACH297"/>
      <c r="ACI297"/>
      <c r="ACJ297"/>
      <c r="ACK297"/>
      <c r="ACL297"/>
      <c r="ACM297"/>
      <c r="ACN297"/>
      <c r="ACO297"/>
      <c r="ACP297"/>
      <c r="ACQ297"/>
      <c r="ACR297"/>
      <c r="ACS297"/>
      <c r="ACT297"/>
      <c r="ACU297"/>
      <c r="ACV297"/>
      <c r="ACW297"/>
      <c r="ACX297"/>
      <c r="ACY297"/>
      <c r="ACZ297"/>
      <c r="ADA297"/>
      <c r="ADB297"/>
      <c r="ADC297"/>
      <c r="ADD297"/>
      <c r="ADE297"/>
      <c r="ADF297"/>
      <c r="ADG297"/>
      <c r="ADH297"/>
      <c r="ADI297"/>
      <c r="ADJ297"/>
      <c r="ADK297"/>
      <c r="ADL297"/>
      <c r="ADM297"/>
      <c r="ADN297"/>
      <c r="ADO297"/>
      <c r="ADP297"/>
      <c r="ADQ297"/>
      <c r="ADR297"/>
      <c r="ADS297"/>
      <c r="ADT297"/>
      <c r="ADU297"/>
      <c r="ADV297"/>
      <c r="ADW297"/>
      <c r="ADX297"/>
      <c r="ADY297"/>
      <c r="ADZ297"/>
      <c r="AEA297"/>
      <c r="AEB297"/>
      <c r="AEC297"/>
      <c r="AED297"/>
      <c r="AEE297"/>
      <c r="AEF297"/>
      <c r="AEG297"/>
      <c r="AEH297"/>
      <c r="AEI297"/>
      <c r="AEJ297"/>
      <c r="AEK297"/>
      <c r="AEL297"/>
      <c r="AEM297"/>
      <c r="AEN297"/>
      <c r="AEO297"/>
      <c r="AEP297"/>
      <c r="AEQ297"/>
      <c r="AER297"/>
      <c r="AES297"/>
      <c r="AET297"/>
      <c r="AEU297"/>
      <c r="AEV297"/>
      <c r="AEW297"/>
      <c r="AEX297"/>
      <c r="AEY297"/>
      <c r="AEZ297"/>
      <c r="AFA297"/>
      <c r="AFB297"/>
      <c r="AFC297"/>
      <c r="AFD297"/>
      <c r="AFE297"/>
      <c r="AFF297"/>
      <c r="AFG297"/>
      <c r="AFH297"/>
      <c r="AFI297"/>
      <c r="AFJ297"/>
      <c r="AFK297"/>
      <c r="AFL297"/>
      <c r="AFM297"/>
      <c r="AFN297"/>
      <c r="AFO297"/>
      <c r="AFP297"/>
      <c r="AFQ297"/>
      <c r="AFR297"/>
      <c r="AFS297"/>
      <c r="AFT297"/>
      <c r="AFU297"/>
      <c r="AFV297"/>
      <c r="AFW297"/>
      <c r="AFX297"/>
      <c r="AFY297"/>
      <c r="AFZ297"/>
      <c r="AGA297"/>
      <c r="AGB297"/>
      <c r="AGC297"/>
      <c r="AGD297"/>
      <c r="AGE297"/>
      <c r="AGF297"/>
      <c r="AGG297"/>
      <c r="AGH297"/>
      <c r="AGI297"/>
      <c r="AGJ297"/>
      <c r="AGK297"/>
      <c r="AGL297"/>
      <c r="AGM297"/>
      <c r="AGN297"/>
      <c r="AGO297"/>
      <c r="AGP297"/>
      <c r="AGQ297"/>
      <c r="AGR297"/>
      <c r="AGS297"/>
      <c r="AGT297"/>
      <c r="AGU297"/>
      <c r="AGV297"/>
      <c r="AGW297"/>
      <c r="AGX297"/>
      <c r="AGY297"/>
      <c r="AGZ297"/>
      <c r="AHA297"/>
      <c r="AHB297"/>
      <c r="AHC297"/>
      <c r="AHD297"/>
      <c r="AHE297"/>
      <c r="AHF297"/>
      <c r="AHG297"/>
      <c r="AHH297"/>
      <c r="AHI297"/>
      <c r="AHJ297"/>
      <c r="AHK297"/>
      <c r="AHL297"/>
      <c r="AHM297"/>
      <c r="AHN297"/>
      <c r="AHO297"/>
      <c r="AHP297"/>
      <c r="AHQ297"/>
      <c r="AHR297"/>
      <c r="AHS297"/>
      <c r="AHT297"/>
      <c r="AHU297"/>
      <c r="AHV297"/>
      <c r="AHW297"/>
      <c r="AHX297"/>
      <c r="AHY297"/>
      <c r="AHZ297"/>
      <c r="AIA297"/>
      <c r="AIB297"/>
      <c r="AIC297"/>
      <c r="AID297"/>
      <c r="AIE297"/>
      <c r="AIF297"/>
      <c r="AIG297"/>
      <c r="AIH297"/>
      <c r="AII297"/>
      <c r="AIJ297"/>
      <c r="AIK297"/>
      <c r="AIL297"/>
      <c r="AIM297"/>
      <c r="AIN297"/>
      <c r="AIO297"/>
      <c r="AIP297"/>
      <c r="AIQ297"/>
      <c r="AIR297"/>
      <c r="AIS297"/>
      <c r="AIT297"/>
      <c r="AIU297"/>
      <c r="AIV297"/>
      <c r="AIW297"/>
      <c r="AIX297"/>
      <c r="AIY297"/>
      <c r="AIZ297"/>
      <c r="AJA297"/>
      <c r="AJB297"/>
      <c r="AJC297"/>
      <c r="AJD297"/>
      <c r="AJE297"/>
      <c r="AJF297"/>
      <c r="AJG297"/>
      <c r="AJH297"/>
      <c r="AJI297"/>
      <c r="AJJ297"/>
      <c r="AJK297"/>
      <c r="AJL297"/>
      <c r="AJM297"/>
      <c r="AJN297"/>
      <c r="AJO297"/>
      <c r="AJP297"/>
      <c r="AJQ297"/>
      <c r="AJR297"/>
      <c r="AJS297"/>
      <c r="AJT297"/>
      <c r="AJU297"/>
      <c r="AJV297"/>
      <c r="AJW297"/>
      <c r="AJX297"/>
      <c r="AJY297"/>
      <c r="AJZ297"/>
      <c r="AKA297"/>
      <c r="AKB297"/>
      <c r="AKC297"/>
      <c r="AKD297"/>
      <c r="AKE297"/>
      <c r="AKF297"/>
      <c r="AKG297"/>
      <c r="AKH297"/>
      <c r="AKI297"/>
      <c r="AKJ297"/>
      <c r="AKK297"/>
      <c r="AKL297"/>
      <c r="AKM297"/>
      <c r="AKN297"/>
      <c r="AKO297"/>
      <c r="AKP297"/>
      <c r="AKQ297"/>
      <c r="AKR297"/>
      <c r="AKS297"/>
      <c r="AKT297"/>
      <c r="AKU297"/>
      <c r="AKV297"/>
      <c r="AKW297"/>
      <c r="AKX297"/>
      <c r="AKY297"/>
      <c r="AKZ297"/>
      <c r="ALA297"/>
      <c r="ALB297"/>
      <c r="ALC297"/>
      <c r="ALD297"/>
      <c r="ALE297"/>
    </row>
    <row r="298" spans="2:993" ht="14.15" customHeight="1" x14ac:dyDescent="0.25">
      <c r="B298" s="114" t="str">
        <f>IFERROR(VLOOKUP(68,'Ficha 2. DATOS ACTUACIONES RHB'!$C$64:$AM$143,2,0),"")</f>
        <v/>
      </c>
      <c r="C298" s="779" t="str">
        <f>IFERROR(VLOOKUP(B298,'Ficha 2. DATOS ACTUACIONES RHB'!$D$64:$AR$143,2,0),"")</f>
        <v/>
      </c>
      <c r="D298" s="780"/>
      <c r="E298" s="780"/>
      <c r="F298" s="780"/>
      <c r="G298" s="780"/>
      <c r="H298" s="780"/>
      <c r="I298" s="780"/>
      <c r="J298" s="781"/>
      <c r="K298" s="769" t="str">
        <f>IFERROR(VLOOKUP(B298,'Ficha 2. DATOS ACTUACIONES RHB'!$D$64:$AR$143,15,0),"")</f>
        <v/>
      </c>
      <c r="L298" s="769"/>
      <c r="M298" s="493" t="str">
        <f>IFERROR(VLOOKUP(B298,'Ficha 2. DATOS ACTUACIONES RHB'!$D$64:$AR$143,24,0),"")</f>
        <v/>
      </c>
      <c r="N298" s="494"/>
      <c r="O298" s="494"/>
      <c r="P298" s="494"/>
      <c r="Q298" s="495"/>
      <c r="R298" s="493" t="str">
        <f t="shared" si="73"/>
        <v/>
      </c>
      <c r="S298" s="494"/>
      <c r="T298" s="494"/>
      <c r="U298" s="494"/>
      <c r="V298" s="495"/>
      <c r="W298" s="967" t="str">
        <f t="shared" si="74"/>
        <v/>
      </c>
      <c r="X298" s="968"/>
      <c r="Y298" s="968"/>
      <c r="Z298" s="968"/>
      <c r="AA298" s="969"/>
      <c r="AB298" s="493" t="str">
        <f t="shared" si="75"/>
        <v/>
      </c>
      <c r="AC298" s="494"/>
      <c r="AD298" s="494"/>
      <c r="AE298" s="494"/>
      <c r="AF298" s="495"/>
      <c r="AG298" s="973" t="str">
        <f t="shared" si="78"/>
        <v/>
      </c>
      <c r="AH298" s="950"/>
      <c r="AI298" s="950"/>
      <c r="AJ298" s="950"/>
      <c r="AK298" s="951"/>
      <c r="AL298" s="150" t="str">
        <f>IFERROR(VLOOKUP(B298,'Ficha 2. DATOS ACTUACIONES RHB'!$D$64:$AR$143,27,0),"")</f>
        <v/>
      </c>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c r="AAW298"/>
      <c r="AAX298"/>
      <c r="AAY298"/>
      <c r="AAZ298"/>
      <c r="ABA298"/>
      <c r="ABB298"/>
      <c r="ABC298"/>
      <c r="ABD298"/>
      <c r="ABE298"/>
      <c r="ABF298"/>
      <c r="ABG298"/>
      <c r="ABH298"/>
      <c r="ABI298"/>
      <c r="ABJ298"/>
      <c r="ABK298"/>
      <c r="ABL298"/>
      <c r="ABM298"/>
      <c r="ABN298"/>
      <c r="ABO298"/>
      <c r="ABP298"/>
      <c r="ABQ298"/>
      <c r="ABR298"/>
      <c r="ABS298"/>
      <c r="ABT298"/>
      <c r="ABU298"/>
      <c r="ABV298"/>
      <c r="ABW298"/>
      <c r="ABX298"/>
      <c r="ABY298"/>
      <c r="ABZ298"/>
      <c r="ACA298"/>
      <c r="ACB298"/>
      <c r="ACC298"/>
      <c r="ACD298"/>
      <c r="ACE298"/>
      <c r="ACF298"/>
      <c r="ACG298"/>
      <c r="ACH298"/>
      <c r="ACI298"/>
      <c r="ACJ298"/>
      <c r="ACK298"/>
      <c r="ACL298"/>
      <c r="ACM298"/>
      <c r="ACN298"/>
      <c r="ACO298"/>
      <c r="ACP298"/>
      <c r="ACQ298"/>
      <c r="ACR298"/>
      <c r="ACS298"/>
      <c r="ACT298"/>
      <c r="ACU298"/>
      <c r="ACV298"/>
      <c r="ACW298"/>
      <c r="ACX298"/>
      <c r="ACY298"/>
      <c r="ACZ298"/>
      <c r="ADA298"/>
      <c r="ADB298"/>
      <c r="ADC298"/>
      <c r="ADD298"/>
      <c r="ADE298"/>
      <c r="ADF298"/>
      <c r="ADG298"/>
      <c r="ADH298"/>
      <c r="ADI298"/>
      <c r="ADJ298"/>
      <c r="ADK298"/>
      <c r="ADL298"/>
      <c r="ADM298"/>
      <c r="ADN298"/>
      <c r="ADO298"/>
      <c r="ADP298"/>
      <c r="ADQ298"/>
      <c r="ADR298"/>
      <c r="ADS298"/>
      <c r="ADT298"/>
      <c r="ADU298"/>
      <c r="ADV298"/>
      <c r="ADW298"/>
      <c r="ADX298"/>
      <c r="ADY298"/>
      <c r="ADZ298"/>
      <c r="AEA298"/>
      <c r="AEB298"/>
      <c r="AEC298"/>
      <c r="AED298"/>
      <c r="AEE298"/>
      <c r="AEF298"/>
      <c r="AEG298"/>
      <c r="AEH298"/>
      <c r="AEI298"/>
      <c r="AEJ298"/>
      <c r="AEK298"/>
      <c r="AEL298"/>
      <c r="AEM298"/>
      <c r="AEN298"/>
      <c r="AEO298"/>
      <c r="AEP298"/>
      <c r="AEQ298"/>
      <c r="AER298"/>
      <c r="AES298"/>
      <c r="AET298"/>
      <c r="AEU298"/>
      <c r="AEV298"/>
      <c r="AEW298"/>
      <c r="AEX298"/>
      <c r="AEY298"/>
      <c r="AEZ298"/>
      <c r="AFA298"/>
      <c r="AFB298"/>
      <c r="AFC298"/>
      <c r="AFD298"/>
      <c r="AFE298"/>
      <c r="AFF298"/>
      <c r="AFG298"/>
      <c r="AFH298"/>
      <c r="AFI298"/>
      <c r="AFJ298"/>
      <c r="AFK298"/>
      <c r="AFL298"/>
      <c r="AFM298"/>
      <c r="AFN298"/>
      <c r="AFO298"/>
      <c r="AFP298"/>
      <c r="AFQ298"/>
      <c r="AFR298"/>
      <c r="AFS298"/>
      <c r="AFT298"/>
      <c r="AFU298"/>
      <c r="AFV298"/>
      <c r="AFW298"/>
      <c r="AFX298"/>
      <c r="AFY298"/>
      <c r="AFZ298"/>
      <c r="AGA298"/>
      <c r="AGB298"/>
      <c r="AGC298"/>
      <c r="AGD298"/>
      <c r="AGE298"/>
      <c r="AGF298"/>
      <c r="AGG298"/>
      <c r="AGH298"/>
      <c r="AGI298"/>
      <c r="AGJ298"/>
      <c r="AGK298"/>
      <c r="AGL298"/>
      <c r="AGM298"/>
      <c r="AGN298"/>
      <c r="AGO298"/>
      <c r="AGP298"/>
      <c r="AGQ298"/>
      <c r="AGR298"/>
      <c r="AGS298"/>
      <c r="AGT298"/>
      <c r="AGU298"/>
      <c r="AGV298"/>
      <c r="AGW298"/>
      <c r="AGX298"/>
      <c r="AGY298"/>
      <c r="AGZ298"/>
      <c r="AHA298"/>
      <c r="AHB298"/>
      <c r="AHC298"/>
      <c r="AHD298"/>
      <c r="AHE298"/>
      <c r="AHF298"/>
      <c r="AHG298"/>
      <c r="AHH298"/>
      <c r="AHI298"/>
      <c r="AHJ298"/>
      <c r="AHK298"/>
      <c r="AHL298"/>
      <c r="AHM298"/>
      <c r="AHN298"/>
      <c r="AHO298"/>
      <c r="AHP298"/>
      <c r="AHQ298"/>
      <c r="AHR298"/>
      <c r="AHS298"/>
      <c r="AHT298"/>
      <c r="AHU298"/>
      <c r="AHV298"/>
      <c r="AHW298"/>
      <c r="AHX298"/>
      <c r="AHY298"/>
      <c r="AHZ298"/>
      <c r="AIA298"/>
      <c r="AIB298"/>
      <c r="AIC298"/>
      <c r="AID298"/>
      <c r="AIE298"/>
      <c r="AIF298"/>
      <c r="AIG298"/>
      <c r="AIH298"/>
      <c r="AII298"/>
      <c r="AIJ298"/>
      <c r="AIK298"/>
      <c r="AIL298"/>
      <c r="AIM298"/>
      <c r="AIN298"/>
      <c r="AIO298"/>
      <c r="AIP298"/>
      <c r="AIQ298"/>
      <c r="AIR298"/>
      <c r="AIS298"/>
      <c r="AIT298"/>
      <c r="AIU298"/>
      <c r="AIV298"/>
      <c r="AIW298"/>
      <c r="AIX298"/>
      <c r="AIY298"/>
      <c r="AIZ298"/>
      <c r="AJA298"/>
      <c r="AJB298"/>
      <c r="AJC298"/>
      <c r="AJD298"/>
      <c r="AJE298"/>
      <c r="AJF298"/>
      <c r="AJG298"/>
      <c r="AJH298"/>
      <c r="AJI298"/>
      <c r="AJJ298"/>
      <c r="AJK298"/>
      <c r="AJL298"/>
      <c r="AJM298"/>
      <c r="AJN298"/>
      <c r="AJO298"/>
      <c r="AJP298"/>
      <c r="AJQ298"/>
      <c r="AJR298"/>
      <c r="AJS298"/>
      <c r="AJT298"/>
      <c r="AJU298"/>
      <c r="AJV298"/>
      <c r="AJW298"/>
      <c r="AJX298"/>
      <c r="AJY298"/>
      <c r="AJZ298"/>
      <c r="AKA298"/>
      <c r="AKB298"/>
      <c r="AKC298"/>
      <c r="AKD298"/>
      <c r="AKE298"/>
      <c r="AKF298"/>
      <c r="AKG298"/>
      <c r="AKH298"/>
      <c r="AKI298"/>
      <c r="AKJ298"/>
      <c r="AKK298"/>
      <c r="AKL298"/>
      <c r="AKM298"/>
      <c r="AKN298"/>
      <c r="AKO298"/>
      <c r="AKP298"/>
      <c r="AKQ298"/>
      <c r="AKR298"/>
      <c r="AKS298"/>
      <c r="AKT298"/>
      <c r="AKU298"/>
      <c r="AKV298"/>
      <c r="AKW298"/>
      <c r="AKX298"/>
      <c r="AKY298"/>
      <c r="AKZ298"/>
      <c r="ALA298"/>
      <c r="ALB298"/>
      <c r="ALC298"/>
      <c r="ALD298"/>
      <c r="ALE298"/>
    </row>
    <row r="299" spans="2:993" ht="14.15" customHeight="1" x14ac:dyDescent="0.25">
      <c r="B299" s="114" t="str">
        <f>IFERROR(VLOOKUP(69,'Ficha 2. DATOS ACTUACIONES RHB'!$C$64:$AM$143,2,0),"")</f>
        <v/>
      </c>
      <c r="C299" s="779" t="str">
        <f>IFERROR(VLOOKUP(B299,'Ficha 2. DATOS ACTUACIONES RHB'!$D$64:$AR$143,2,0),"")</f>
        <v/>
      </c>
      <c r="D299" s="780"/>
      <c r="E299" s="780"/>
      <c r="F299" s="780"/>
      <c r="G299" s="780"/>
      <c r="H299" s="780"/>
      <c r="I299" s="780"/>
      <c r="J299" s="781"/>
      <c r="K299" s="769" t="str">
        <f>IFERROR(VLOOKUP(B299,'Ficha 2. DATOS ACTUACIONES RHB'!$D$64:$AR$143,15,0),"")</f>
        <v/>
      </c>
      <c r="L299" s="769"/>
      <c r="M299" s="493" t="str">
        <f>IFERROR(VLOOKUP(B299,'Ficha 2. DATOS ACTUACIONES RHB'!$D$64:$AR$143,24,0),"")</f>
        <v/>
      </c>
      <c r="N299" s="494"/>
      <c r="O299" s="494"/>
      <c r="P299" s="494"/>
      <c r="Q299" s="495"/>
      <c r="R299" s="493" t="str">
        <f t="shared" si="73"/>
        <v/>
      </c>
      <c r="S299" s="494"/>
      <c r="T299" s="494"/>
      <c r="U299" s="494"/>
      <c r="V299" s="495"/>
      <c r="W299" s="967" t="str">
        <f t="shared" si="74"/>
        <v/>
      </c>
      <c r="X299" s="968"/>
      <c r="Y299" s="968"/>
      <c r="Z299" s="968"/>
      <c r="AA299" s="969"/>
      <c r="AB299" s="493" t="str">
        <f t="shared" si="75"/>
        <v/>
      </c>
      <c r="AC299" s="494"/>
      <c r="AD299" s="494"/>
      <c r="AE299" s="494"/>
      <c r="AF299" s="495"/>
      <c r="AG299" s="973" t="str">
        <f t="shared" si="78"/>
        <v/>
      </c>
      <c r="AH299" s="950"/>
      <c r="AI299" s="950"/>
      <c r="AJ299" s="950"/>
      <c r="AK299" s="951"/>
      <c r="AL299" s="150" t="str">
        <f>IFERROR(VLOOKUP(B299,'Ficha 2. DATOS ACTUACIONES RHB'!$D$64:$AR$143,27,0),"")</f>
        <v/>
      </c>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c r="AAW299"/>
      <c r="AAX299"/>
      <c r="AAY299"/>
      <c r="AAZ299"/>
      <c r="ABA299"/>
      <c r="ABB299"/>
      <c r="ABC299"/>
      <c r="ABD299"/>
      <c r="ABE299"/>
      <c r="ABF299"/>
      <c r="ABG299"/>
      <c r="ABH299"/>
      <c r="ABI299"/>
      <c r="ABJ299"/>
      <c r="ABK299"/>
      <c r="ABL299"/>
      <c r="ABM299"/>
      <c r="ABN299"/>
      <c r="ABO299"/>
      <c r="ABP299"/>
      <c r="ABQ299"/>
      <c r="ABR299"/>
      <c r="ABS299"/>
      <c r="ABT299"/>
      <c r="ABU299"/>
      <c r="ABV299"/>
      <c r="ABW299"/>
      <c r="ABX299"/>
      <c r="ABY299"/>
      <c r="ABZ299"/>
      <c r="ACA299"/>
      <c r="ACB299"/>
      <c r="ACC299"/>
      <c r="ACD299"/>
      <c r="ACE299"/>
      <c r="ACF299"/>
      <c r="ACG299"/>
      <c r="ACH299"/>
      <c r="ACI299"/>
      <c r="ACJ299"/>
      <c r="ACK299"/>
      <c r="ACL299"/>
      <c r="ACM299"/>
      <c r="ACN299"/>
      <c r="ACO299"/>
      <c r="ACP299"/>
      <c r="ACQ299"/>
      <c r="ACR299"/>
      <c r="ACS299"/>
      <c r="ACT299"/>
      <c r="ACU299"/>
      <c r="ACV299"/>
      <c r="ACW299"/>
      <c r="ACX299"/>
      <c r="ACY299"/>
      <c r="ACZ299"/>
      <c r="ADA299"/>
      <c r="ADB299"/>
      <c r="ADC299"/>
      <c r="ADD299"/>
      <c r="ADE299"/>
      <c r="ADF299"/>
      <c r="ADG299"/>
      <c r="ADH299"/>
      <c r="ADI299"/>
      <c r="ADJ299"/>
      <c r="ADK299"/>
      <c r="ADL299"/>
      <c r="ADM299"/>
      <c r="ADN299"/>
      <c r="ADO299"/>
      <c r="ADP299"/>
      <c r="ADQ299"/>
      <c r="ADR299"/>
      <c r="ADS299"/>
      <c r="ADT299"/>
      <c r="ADU299"/>
      <c r="ADV299"/>
      <c r="ADW299"/>
      <c r="ADX299"/>
      <c r="ADY299"/>
      <c r="ADZ299"/>
      <c r="AEA299"/>
      <c r="AEB299"/>
      <c r="AEC299"/>
      <c r="AED299"/>
      <c r="AEE299"/>
      <c r="AEF299"/>
      <c r="AEG299"/>
      <c r="AEH299"/>
      <c r="AEI299"/>
      <c r="AEJ299"/>
      <c r="AEK299"/>
      <c r="AEL299"/>
      <c r="AEM299"/>
      <c r="AEN299"/>
      <c r="AEO299"/>
      <c r="AEP299"/>
      <c r="AEQ299"/>
      <c r="AER299"/>
      <c r="AES299"/>
      <c r="AET299"/>
      <c r="AEU299"/>
      <c r="AEV299"/>
      <c r="AEW299"/>
      <c r="AEX299"/>
      <c r="AEY299"/>
      <c r="AEZ299"/>
      <c r="AFA299"/>
      <c r="AFB299"/>
      <c r="AFC299"/>
      <c r="AFD299"/>
      <c r="AFE299"/>
      <c r="AFF299"/>
      <c r="AFG299"/>
      <c r="AFH299"/>
      <c r="AFI299"/>
      <c r="AFJ299"/>
      <c r="AFK299"/>
      <c r="AFL299"/>
      <c r="AFM299"/>
      <c r="AFN299"/>
      <c r="AFO299"/>
      <c r="AFP299"/>
      <c r="AFQ299"/>
      <c r="AFR299"/>
      <c r="AFS299"/>
      <c r="AFT299"/>
      <c r="AFU299"/>
      <c r="AFV299"/>
      <c r="AFW299"/>
      <c r="AFX299"/>
      <c r="AFY299"/>
      <c r="AFZ299"/>
      <c r="AGA299"/>
      <c r="AGB299"/>
      <c r="AGC299"/>
      <c r="AGD299"/>
      <c r="AGE299"/>
      <c r="AGF299"/>
      <c r="AGG299"/>
      <c r="AGH299"/>
      <c r="AGI299"/>
      <c r="AGJ299"/>
      <c r="AGK299"/>
      <c r="AGL299"/>
      <c r="AGM299"/>
      <c r="AGN299"/>
      <c r="AGO299"/>
      <c r="AGP299"/>
      <c r="AGQ299"/>
      <c r="AGR299"/>
      <c r="AGS299"/>
      <c r="AGT299"/>
      <c r="AGU299"/>
      <c r="AGV299"/>
      <c r="AGW299"/>
      <c r="AGX299"/>
      <c r="AGY299"/>
      <c r="AGZ299"/>
      <c r="AHA299"/>
      <c r="AHB299"/>
      <c r="AHC299"/>
      <c r="AHD299"/>
      <c r="AHE299"/>
      <c r="AHF299"/>
      <c r="AHG299"/>
      <c r="AHH299"/>
      <c r="AHI299"/>
      <c r="AHJ299"/>
      <c r="AHK299"/>
      <c r="AHL299"/>
      <c r="AHM299"/>
      <c r="AHN299"/>
      <c r="AHO299"/>
      <c r="AHP299"/>
      <c r="AHQ299"/>
      <c r="AHR299"/>
      <c r="AHS299"/>
      <c r="AHT299"/>
      <c r="AHU299"/>
      <c r="AHV299"/>
      <c r="AHW299"/>
      <c r="AHX299"/>
      <c r="AHY299"/>
      <c r="AHZ299"/>
      <c r="AIA299"/>
      <c r="AIB299"/>
      <c r="AIC299"/>
      <c r="AID299"/>
      <c r="AIE299"/>
      <c r="AIF299"/>
      <c r="AIG299"/>
      <c r="AIH299"/>
      <c r="AII299"/>
      <c r="AIJ299"/>
      <c r="AIK299"/>
      <c r="AIL299"/>
      <c r="AIM299"/>
      <c r="AIN299"/>
      <c r="AIO299"/>
      <c r="AIP299"/>
      <c r="AIQ299"/>
      <c r="AIR299"/>
      <c r="AIS299"/>
      <c r="AIT299"/>
      <c r="AIU299"/>
      <c r="AIV299"/>
      <c r="AIW299"/>
      <c r="AIX299"/>
      <c r="AIY299"/>
      <c r="AIZ299"/>
      <c r="AJA299"/>
      <c r="AJB299"/>
      <c r="AJC299"/>
      <c r="AJD299"/>
      <c r="AJE299"/>
      <c r="AJF299"/>
      <c r="AJG299"/>
      <c r="AJH299"/>
      <c r="AJI299"/>
      <c r="AJJ299"/>
      <c r="AJK299"/>
      <c r="AJL299"/>
      <c r="AJM299"/>
      <c r="AJN299"/>
      <c r="AJO299"/>
      <c r="AJP299"/>
      <c r="AJQ299"/>
      <c r="AJR299"/>
      <c r="AJS299"/>
      <c r="AJT299"/>
      <c r="AJU299"/>
      <c r="AJV299"/>
      <c r="AJW299"/>
      <c r="AJX299"/>
      <c r="AJY299"/>
      <c r="AJZ299"/>
      <c r="AKA299"/>
      <c r="AKB299"/>
      <c r="AKC299"/>
      <c r="AKD299"/>
      <c r="AKE299"/>
      <c r="AKF299"/>
      <c r="AKG299"/>
      <c r="AKH299"/>
      <c r="AKI299"/>
      <c r="AKJ299"/>
      <c r="AKK299"/>
      <c r="AKL299"/>
      <c r="AKM299"/>
      <c r="AKN299"/>
      <c r="AKO299"/>
      <c r="AKP299"/>
      <c r="AKQ299"/>
      <c r="AKR299"/>
      <c r="AKS299"/>
      <c r="AKT299"/>
      <c r="AKU299"/>
      <c r="AKV299"/>
      <c r="AKW299"/>
      <c r="AKX299"/>
      <c r="AKY299"/>
      <c r="AKZ299"/>
      <c r="ALA299"/>
      <c r="ALB299"/>
      <c r="ALC299"/>
      <c r="ALD299"/>
      <c r="ALE299"/>
    </row>
    <row r="300" spans="2:993" ht="14.15" customHeight="1" x14ac:dyDescent="0.25">
      <c r="B300" s="114" t="str">
        <f>IFERROR(VLOOKUP(70,'Ficha 2. DATOS ACTUACIONES RHB'!$C$64:$AM$143,2,0),"")</f>
        <v/>
      </c>
      <c r="C300" s="779" t="str">
        <f>IFERROR(VLOOKUP(B300,'Ficha 2. DATOS ACTUACIONES RHB'!$D$64:$AR$143,2,0),"")</f>
        <v/>
      </c>
      <c r="D300" s="780"/>
      <c r="E300" s="780"/>
      <c r="F300" s="780"/>
      <c r="G300" s="780"/>
      <c r="H300" s="780"/>
      <c r="I300" s="780"/>
      <c r="J300" s="781"/>
      <c r="K300" s="769" t="str">
        <f>IFERROR(VLOOKUP(B300,'Ficha 2. DATOS ACTUACIONES RHB'!$D$64:$AR$143,15,0),"")</f>
        <v/>
      </c>
      <c r="L300" s="769"/>
      <c r="M300" s="493" t="str">
        <f>IFERROR(VLOOKUP(B300,'Ficha 2. DATOS ACTUACIONES RHB'!$D$64:$AR$143,24,0),"")</f>
        <v/>
      </c>
      <c r="N300" s="494"/>
      <c r="O300" s="494"/>
      <c r="P300" s="494"/>
      <c r="Q300" s="495"/>
      <c r="R300" s="493" t="str">
        <f t="shared" si="73"/>
        <v/>
      </c>
      <c r="S300" s="494"/>
      <c r="T300" s="494"/>
      <c r="U300" s="494"/>
      <c r="V300" s="495"/>
      <c r="W300" s="967" t="str">
        <f t="shared" si="74"/>
        <v/>
      </c>
      <c r="X300" s="968"/>
      <c r="Y300" s="968"/>
      <c r="Z300" s="968"/>
      <c r="AA300" s="969"/>
      <c r="AB300" s="493" t="str">
        <f t="shared" si="75"/>
        <v/>
      </c>
      <c r="AC300" s="494"/>
      <c r="AD300" s="494"/>
      <c r="AE300" s="494"/>
      <c r="AF300" s="495"/>
      <c r="AG300" s="973" t="str">
        <f t="shared" ref="AG300:AG304" si="79">IF(B300="","",MIN(M300,R300,W300,AB300))</f>
        <v/>
      </c>
      <c r="AH300" s="950"/>
      <c r="AI300" s="950"/>
      <c r="AJ300" s="950"/>
      <c r="AK300" s="951"/>
      <c r="AL300" s="150" t="str">
        <f>IFERROR(VLOOKUP(B300,'Ficha 2. DATOS ACTUACIONES RHB'!$D$64:$AR$143,27,0),"")</f>
        <v/>
      </c>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c r="AAW300"/>
      <c r="AAX300"/>
      <c r="AAY300"/>
      <c r="AAZ300"/>
      <c r="ABA300"/>
      <c r="ABB300"/>
      <c r="ABC300"/>
      <c r="ABD300"/>
      <c r="ABE300"/>
      <c r="ABF300"/>
      <c r="ABG300"/>
      <c r="ABH300"/>
      <c r="ABI300"/>
      <c r="ABJ300"/>
      <c r="ABK300"/>
      <c r="ABL300"/>
      <c r="ABM300"/>
      <c r="ABN300"/>
      <c r="ABO300"/>
      <c r="ABP300"/>
      <c r="ABQ300"/>
      <c r="ABR300"/>
      <c r="ABS300"/>
      <c r="ABT300"/>
      <c r="ABU300"/>
      <c r="ABV300"/>
      <c r="ABW300"/>
      <c r="ABX300"/>
      <c r="ABY300"/>
      <c r="ABZ300"/>
      <c r="ACA300"/>
      <c r="ACB300"/>
      <c r="ACC300"/>
      <c r="ACD300"/>
      <c r="ACE300"/>
      <c r="ACF300"/>
      <c r="ACG300"/>
      <c r="ACH300"/>
      <c r="ACI300"/>
      <c r="ACJ300"/>
      <c r="ACK300"/>
      <c r="ACL300"/>
      <c r="ACM300"/>
      <c r="ACN300"/>
      <c r="ACO300"/>
      <c r="ACP300"/>
      <c r="ACQ300"/>
      <c r="ACR300"/>
      <c r="ACS300"/>
      <c r="ACT300"/>
      <c r="ACU300"/>
      <c r="ACV300"/>
      <c r="ACW300"/>
      <c r="ACX300"/>
      <c r="ACY300"/>
      <c r="ACZ300"/>
      <c r="ADA300"/>
      <c r="ADB300"/>
      <c r="ADC300"/>
      <c r="ADD300"/>
      <c r="ADE300"/>
      <c r="ADF300"/>
      <c r="ADG300"/>
      <c r="ADH300"/>
      <c r="ADI300"/>
      <c r="ADJ300"/>
      <c r="ADK300"/>
      <c r="ADL300"/>
      <c r="ADM300"/>
      <c r="ADN300"/>
      <c r="ADO300"/>
      <c r="ADP300"/>
      <c r="ADQ300"/>
      <c r="ADR300"/>
      <c r="ADS300"/>
      <c r="ADT300"/>
      <c r="ADU300"/>
      <c r="ADV300"/>
      <c r="ADW300"/>
      <c r="ADX300"/>
      <c r="ADY300"/>
      <c r="ADZ300"/>
      <c r="AEA300"/>
      <c r="AEB300"/>
      <c r="AEC300"/>
      <c r="AED300"/>
      <c r="AEE300"/>
      <c r="AEF300"/>
      <c r="AEG300"/>
      <c r="AEH300"/>
      <c r="AEI300"/>
      <c r="AEJ300"/>
      <c r="AEK300"/>
      <c r="AEL300"/>
      <c r="AEM300"/>
      <c r="AEN300"/>
      <c r="AEO300"/>
      <c r="AEP300"/>
      <c r="AEQ300"/>
      <c r="AER300"/>
      <c r="AES300"/>
      <c r="AET300"/>
      <c r="AEU300"/>
      <c r="AEV300"/>
      <c r="AEW300"/>
      <c r="AEX300"/>
      <c r="AEY300"/>
      <c r="AEZ300"/>
      <c r="AFA300"/>
      <c r="AFB300"/>
      <c r="AFC300"/>
      <c r="AFD300"/>
      <c r="AFE300"/>
      <c r="AFF300"/>
      <c r="AFG300"/>
      <c r="AFH300"/>
      <c r="AFI300"/>
      <c r="AFJ300"/>
      <c r="AFK300"/>
      <c r="AFL300"/>
      <c r="AFM300"/>
      <c r="AFN300"/>
      <c r="AFO300"/>
      <c r="AFP300"/>
      <c r="AFQ300"/>
      <c r="AFR300"/>
      <c r="AFS300"/>
      <c r="AFT300"/>
      <c r="AFU300"/>
      <c r="AFV300"/>
      <c r="AFW300"/>
      <c r="AFX300"/>
      <c r="AFY300"/>
      <c r="AFZ300"/>
      <c r="AGA300"/>
      <c r="AGB300"/>
      <c r="AGC300"/>
      <c r="AGD300"/>
      <c r="AGE300"/>
      <c r="AGF300"/>
      <c r="AGG300"/>
      <c r="AGH300"/>
      <c r="AGI300"/>
      <c r="AGJ300"/>
      <c r="AGK300"/>
      <c r="AGL300"/>
      <c r="AGM300"/>
      <c r="AGN300"/>
      <c r="AGO300"/>
      <c r="AGP300"/>
      <c r="AGQ300"/>
      <c r="AGR300"/>
      <c r="AGS300"/>
      <c r="AGT300"/>
      <c r="AGU300"/>
      <c r="AGV300"/>
      <c r="AGW300"/>
      <c r="AGX300"/>
      <c r="AGY300"/>
      <c r="AGZ300"/>
      <c r="AHA300"/>
      <c r="AHB300"/>
      <c r="AHC300"/>
      <c r="AHD300"/>
      <c r="AHE300"/>
      <c r="AHF300"/>
      <c r="AHG300"/>
      <c r="AHH300"/>
      <c r="AHI300"/>
      <c r="AHJ300"/>
      <c r="AHK300"/>
      <c r="AHL300"/>
      <c r="AHM300"/>
      <c r="AHN300"/>
      <c r="AHO300"/>
      <c r="AHP300"/>
      <c r="AHQ300"/>
      <c r="AHR300"/>
      <c r="AHS300"/>
      <c r="AHT300"/>
      <c r="AHU300"/>
      <c r="AHV300"/>
      <c r="AHW300"/>
      <c r="AHX300"/>
      <c r="AHY300"/>
      <c r="AHZ300"/>
      <c r="AIA300"/>
      <c r="AIB300"/>
      <c r="AIC300"/>
      <c r="AID300"/>
      <c r="AIE300"/>
      <c r="AIF300"/>
      <c r="AIG300"/>
      <c r="AIH300"/>
      <c r="AII300"/>
      <c r="AIJ300"/>
      <c r="AIK300"/>
      <c r="AIL300"/>
      <c r="AIM300"/>
      <c r="AIN300"/>
      <c r="AIO300"/>
      <c r="AIP300"/>
      <c r="AIQ300"/>
      <c r="AIR300"/>
      <c r="AIS300"/>
      <c r="AIT300"/>
      <c r="AIU300"/>
      <c r="AIV300"/>
      <c r="AIW300"/>
      <c r="AIX300"/>
      <c r="AIY300"/>
      <c r="AIZ300"/>
      <c r="AJA300"/>
      <c r="AJB300"/>
      <c r="AJC300"/>
      <c r="AJD300"/>
      <c r="AJE300"/>
      <c r="AJF300"/>
      <c r="AJG300"/>
      <c r="AJH300"/>
      <c r="AJI300"/>
      <c r="AJJ300"/>
      <c r="AJK300"/>
      <c r="AJL300"/>
      <c r="AJM300"/>
      <c r="AJN300"/>
      <c r="AJO300"/>
      <c r="AJP300"/>
      <c r="AJQ300"/>
      <c r="AJR300"/>
      <c r="AJS300"/>
      <c r="AJT300"/>
      <c r="AJU300"/>
      <c r="AJV300"/>
      <c r="AJW300"/>
      <c r="AJX300"/>
      <c r="AJY300"/>
      <c r="AJZ300"/>
      <c r="AKA300"/>
      <c r="AKB300"/>
      <c r="AKC300"/>
      <c r="AKD300"/>
      <c r="AKE300"/>
      <c r="AKF300"/>
      <c r="AKG300"/>
      <c r="AKH300"/>
      <c r="AKI300"/>
      <c r="AKJ300"/>
      <c r="AKK300"/>
      <c r="AKL300"/>
      <c r="AKM300"/>
      <c r="AKN300"/>
      <c r="AKO300"/>
      <c r="AKP300"/>
      <c r="AKQ300"/>
      <c r="AKR300"/>
      <c r="AKS300"/>
      <c r="AKT300"/>
      <c r="AKU300"/>
      <c r="AKV300"/>
      <c r="AKW300"/>
      <c r="AKX300"/>
      <c r="AKY300"/>
      <c r="AKZ300"/>
      <c r="ALA300"/>
      <c r="ALB300"/>
      <c r="ALC300"/>
      <c r="ALD300"/>
      <c r="ALE300"/>
    </row>
    <row r="301" spans="2:993" ht="14.15" customHeight="1" x14ac:dyDescent="0.25">
      <c r="B301" s="114" t="str">
        <f>IFERROR(VLOOKUP(71,'Ficha 2. DATOS ACTUACIONES RHB'!$C$64:$AM$143,2,0),"")</f>
        <v/>
      </c>
      <c r="C301" s="779" t="str">
        <f>IFERROR(VLOOKUP(B301,'Ficha 2. DATOS ACTUACIONES RHB'!$D$64:$AR$143,2,0),"")</f>
        <v/>
      </c>
      <c r="D301" s="780"/>
      <c r="E301" s="780"/>
      <c r="F301" s="780"/>
      <c r="G301" s="780"/>
      <c r="H301" s="780"/>
      <c r="I301" s="780"/>
      <c r="J301" s="781"/>
      <c r="K301" s="769" t="str">
        <f>IFERROR(VLOOKUP(B301,'Ficha 2. DATOS ACTUACIONES RHB'!$D$64:$AR$143,15,0),"")</f>
        <v/>
      </c>
      <c r="L301" s="769"/>
      <c r="M301" s="493" t="str">
        <f>IFERROR(VLOOKUP(B301,'Ficha 2. DATOS ACTUACIONES RHB'!$D$64:$AR$143,24,0),"")</f>
        <v/>
      </c>
      <c r="N301" s="494"/>
      <c r="O301" s="494"/>
      <c r="P301" s="494"/>
      <c r="Q301" s="495"/>
      <c r="R301" s="493" t="str">
        <f t="shared" si="73"/>
        <v/>
      </c>
      <c r="S301" s="494"/>
      <c r="T301" s="494"/>
      <c r="U301" s="494"/>
      <c r="V301" s="495"/>
      <c r="W301" s="967" t="str">
        <f t="shared" si="74"/>
        <v/>
      </c>
      <c r="X301" s="968"/>
      <c r="Y301" s="968"/>
      <c r="Z301" s="968"/>
      <c r="AA301" s="969"/>
      <c r="AB301" s="493" t="str">
        <f t="shared" si="75"/>
        <v/>
      </c>
      <c r="AC301" s="494"/>
      <c r="AD301" s="494"/>
      <c r="AE301" s="494"/>
      <c r="AF301" s="495"/>
      <c r="AG301" s="973" t="str">
        <f t="shared" si="79"/>
        <v/>
      </c>
      <c r="AH301" s="950"/>
      <c r="AI301" s="950"/>
      <c r="AJ301" s="950"/>
      <c r="AK301" s="951"/>
      <c r="AL301" s="150" t="str">
        <f>IFERROR(VLOOKUP(B301,'Ficha 2. DATOS ACTUACIONES RHB'!$D$64:$AR$143,27,0),"")</f>
        <v/>
      </c>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c r="AAW301"/>
      <c r="AAX301"/>
      <c r="AAY301"/>
      <c r="AAZ301"/>
      <c r="ABA301"/>
      <c r="ABB301"/>
      <c r="ABC301"/>
      <c r="ABD301"/>
      <c r="ABE301"/>
      <c r="ABF301"/>
      <c r="ABG301"/>
      <c r="ABH301"/>
      <c r="ABI301"/>
      <c r="ABJ301"/>
      <c r="ABK301"/>
      <c r="ABL301"/>
      <c r="ABM301"/>
      <c r="ABN301"/>
      <c r="ABO301"/>
      <c r="ABP301"/>
      <c r="ABQ301"/>
      <c r="ABR301"/>
      <c r="ABS301"/>
      <c r="ABT301"/>
      <c r="ABU301"/>
      <c r="ABV301"/>
      <c r="ABW301"/>
      <c r="ABX301"/>
      <c r="ABY301"/>
      <c r="ABZ301"/>
      <c r="ACA301"/>
      <c r="ACB301"/>
      <c r="ACC301"/>
      <c r="ACD301"/>
      <c r="ACE301"/>
      <c r="ACF301"/>
      <c r="ACG301"/>
      <c r="ACH301"/>
      <c r="ACI301"/>
      <c r="ACJ301"/>
      <c r="ACK301"/>
      <c r="ACL301"/>
      <c r="ACM301"/>
      <c r="ACN301"/>
      <c r="ACO301"/>
      <c r="ACP301"/>
      <c r="ACQ301"/>
      <c r="ACR301"/>
      <c r="ACS301"/>
      <c r="ACT301"/>
      <c r="ACU301"/>
      <c r="ACV301"/>
      <c r="ACW301"/>
      <c r="ACX301"/>
      <c r="ACY301"/>
      <c r="ACZ301"/>
      <c r="ADA301"/>
      <c r="ADB301"/>
      <c r="ADC301"/>
      <c r="ADD301"/>
      <c r="ADE301"/>
      <c r="ADF301"/>
      <c r="ADG301"/>
      <c r="ADH301"/>
      <c r="ADI301"/>
      <c r="ADJ301"/>
      <c r="ADK301"/>
      <c r="ADL301"/>
      <c r="ADM301"/>
      <c r="ADN301"/>
      <c r="ADO301"/>
      <c r="ADP301"/>
      <c r="ADQ301"/>
      <c r="ADR301"/>
      <c r="ADS301"/>
      <c r="ADT301"/>
      <c r="ADU301"/>
      <c r="ADV301"/>
      <c r="ADW301"/>
      <c r="ADX301"/>
      <c r="ADY301"/>
      <c r="ADZ301"/>
      <c r="AEA301"/>
      <c r="AEB301"/>
      <c r="AEC301"/>
      <c r="AED301"/>
      <c r="AEE301"/>
      <c r="AEF301"/>
      <c r="AEG301"/>
      <c r="AEH301"/>
      <c r="AEI301"/>
      <c r="AEJ301"/>
      <c r="AEK301"/>
      <c r="AEL301"/>
      <c r="AEM301"/>
      <c r="AEN301"/>
      <c r="AEO301"/>
      <c r="AEP301"/>
      <c r="AEQ301"/>
      <c r="AER301"/>
      <c r="AES301"/>
      <c r="AET301"/>
      <c r="AEU301"/>
      <c r="AEV301"/>
      <c r="AEW301"/>
      <c r="AEX301"/>
      <c r="AEY301"/>
      <c r="AEZ301"/>
      <c r="AFA301"/>
      <c r="AFB301"/>
      <c r="AFC301"/>
      <c r="AFD301"/>
      <c r="AFE301"/>
      <c r="AFF301"/>
      <c r="AFG301"/>
      <c r="AFH301"/>
      <c r="AFI301"/>
      <c r="AFJ301"/>
      <c r="AFK301"/>
      <c r="AFL301"/>
      <c r="AFM301"/>
      <c r="AFN301"/>
      <c r="AFO301"/>
      <c r="AFP301"/>
      <c r="AFQ301"/>
      <c r="AFR301"/>
      <c r="AFS301"/>
      <c r="AFT301"/>
      <c r="AFU301"/>
      <c r="AFV301"/>
      <c r="AFW301"/>
      <c r="AFX301"/>
      <c r="AFY301"/>
      <c r="AFZ301"/>
      <c r="AGA301"/>
      <c r="AGB301"/>
      <c r="AGC301"/>
      <c r="AGD301"/>
      <c r="AGE301"/>
      <c r="AGF301"/>
      <c r="AGG301"/>
      <c r="AGH301"/>
      <c r="AGI301"/>
      <c r="AGJ301"/>
      <c r="AGK301"/>
      <c r="AGL301"/>
      <c r="AGM301"/>
      <c r="AGN301"/>
      <c r="AGO301"/>
      <c r="AGP301"/>
      <c r="AGQ301"/>
      <c r="AGR301"/>
      <c r="AGS301"/>
      <c r="AGT301"/>
      <c r="AGU301"/>
      <c r="AGV301"/>
      <c r="AGW301"/>
      <c r="AGX301"/>
      <c r="AGY301"/>
      <c r="AGZ301"/>
      <c r="AHA301"/>
      <c r="AHB301"/>
      <c r="AHC301"/>
      <c r="AHD301"/>
      <c r="AHE301"/>
      <c r="AHF301"/>
      <c r="AHG301"/>
      <c r="AHH301"/>
      <c r="AHI301"/>
      <c r="AHJ301"/>
      <c r="AHK301"/>
      <c r="AHL301"/>
      <c r="AHM301"/>
      <c r="AHN301"/>
      <c r="AHO301"/>
      <c r="AHP301"/>
      <c r="AHQ301"/>
      <c r="AHR301"/>
      <c r="AHS301"/>
      <c r="AHT301"/>
      <c r="AHU301"/>
      <c r="AHV301"/>
      <c r="AHW301"/>
      <c r="AHX301"/>
      <c r="AHY301"/>
      <c r="AHZ301"/>
      <c r="AIA301"/>
      <c r="AIB301"/>
      <c r="AIC301"/>
      <c r="AID301"/>
      <c r="AIE301"/>
      <c r="AIF301"/>
      <c r="AIG301"/>
      <c r="AIH301"/>
      <c r="AII301"/>
      <c r="AIJ301"/>
      <c r="AIK301"/>
      <c r="AIL301"/>
      <c r="AIM301"/>
      <c r="AIN301"/>
      <c r="AIO301"/>
      <c r="AIP301"/>
      <c r="AIQ301"/>
      <c r="AIR301"/>
      <c r="AIS301"/>
      <c r="AIT301"/>
      <c r="AIU301"/>
      <c r="AIV301"/>
      <c r="AIW301"/>
      <c r="AIX301"/>
      <c r="AIY301"/>
      <c r="AIZ301"/>
      <c r="AJA301"/>
      <c r="AJB301"/>
      <c r="AJC301"/>
      <c r="AJD301"/>
      <c r="AJE301"/>
      <c r="AJF301"/>
      <c r="AJG301"/>
      <c r="AJH301"/>
      <c r="AJI301"/>
      <c r="AJJ301"/>
      <c r="AJK301"/>
      <c r="AJL301"/>
      <c r="AJM301"/>
      <c r="AJN301"/>
      <c r="AJO301"/>
      <c r="AJP301"/>
      <c r="AJQ301"/>
      <c r="AJR301"/>
      <c r="AJS301"/>
      <c r="AJT301"/>
      <c r="AJU301"/>
      <c r="AJV301"/>
      <c r="AJW301"/>
      <c r="AJX301"/>
      <c r="AJY301"/>
      <c r="AJZ301"/>
      <c r="AKA301"/>
      <c r="AKB301"/>
      <c r="AKC301"/>
      <c r="AKD301"/>
      <c r="AKE301"/>
      <c r="AKF301"/>
      <c r="AKG301"/>
      <c r="AKH301"/>
      <c r="AKI301"/>
      <c r="AKJ301"/>
      <c r="AKK301"/>
      <c r="AKL301"/>
      <c r="AKM301"/>
      <c r="AKN301"/>
      <c r="AKO301"/>
      <c r="AKP301"/>
      <c r="AKQ301"/>
      <c r="AKR301"/>
      <c r="AKS301"/>
      <c r="AKT301"/>
      <c r="AKU301"/>
      <c r="AKV301"/>
      <c r="AKW301"/>
      <c r="AKX301"/>
      <c r="AKY301"/>
      <c r="AKZ301"/>
      <c r="ALA301"/>
      <c r="ALB301"/>
      <c r="ALC301"/>
      <c r="ALD301"/>
      <c r="ALE301"/>
    </row>
    <row r="302" spans="2:993" ht="14.15" customHeight="1" x14ac:dyDescent="0.25">
      <c r="B302" s="114" t="str">
        <f>IFERROR(VLOOKUP(72,'Ficha 2. DATOS ACTUACIONES RHB'!$C$64:$AM$143,2,0),"")</f>
        <v/>
      </c>
      <c r="C302" s="779" t="str">
        <f>IFERROR(VLOOKUP(B302,'Ficha 2. DATOS ACTUACIONES RHB'!$D$64:$AR$143,2,0),"")</f>
        <v/>
      </c>
      <c r="D302" s="780"/>
      <c r="E302" s="780"/>
      <c r="F302" s="780"/>
      <c r="G302" s="780"/>
      <c r="H302" s="780"/>
      <c r="I302" s="780"/>
      <c r="J302" s="781"/>
      <c r="K302" s="769" t="str">
        <f>IFERROR(VLOOKUP(B302,'Ficha 2. DATOS ACTUACIONES RHB'!$D$64:$AR$143,15,0),"")</f>
        <v/>
      </c>
      <c r="L302" s="769"/>
      <c r="M302" s="493" t="str">
        <f>IFERROR(VLOOKUP(B302,'Ficha 2. DATOS ACTUACIONES RHB'!$D$64:$AR$143,24,0),"")</f>
        <v/>
      </c>
      <c r="N302" s="494"/>
      <c r="O302" s="494"/>
      <c r="P302" s="494"/>
      <c r="Q302" s="495"/>
      <c r="R302" s="493" t="str">
        <f t="shared" si="73"/>
        <v/>
      </c>
      <c r="S302" s="494"/>
      <c r="T302" s="494"/>
      <c r="U302" s="494"/>
      <c r="V302" s="495"/>
      <c r="W302" s="967" t="str">
        <f t="shared" si="74"/>
        <v/>
      </c>
      <c r="X302" s="968"/>
      <c r="Y302" s="968"/>
      <c r="Z302" s="968"/>
      <c r="AA302" s="969"/>
      <c r="AB302" s="493" t="str">
        <f t="shared" si="75"/>
        <v/>
      </c>
      <c r="AC302" s="494"/>
      <c r="AD302" s="494"/>
      <c r="AE302" s="494"/>
      <c r="AF302" s="495"/>
      <c r="AG302" s="973" t="str">
        <f t="shared" si="79"/>
        <v/>
      </c>
      <c r="AH302" s="950"/>
      <c r="AI302" s="950"/>
      <c r="AJ302" s="950"/>
      <c r="AK302" s="951"/>
      <c r="AL302" s="150" t="str">
        <f>IFERROR(VLOOKUP(B302,'Ficha 2. DATOS ACTUACIONES RHB'!$D$64:$AR$143,27,0),"")</f>
        <v/>
      </c>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c r="AAW302"/>
      <c r="AAX302"/>
      <c r="AAY302"/>
      <c r="AAZ302"/>
      <c r="ABA302"/>
      <c r="ABB302"/>
      <c r="ABC302"/>
      <c r="ABD302"/>
      <c r="ABE302"/>
      <c r="ABF302"/>
      <c r="ABG302"/>
      <c r="ABH302"/>
      <c r="ABI302"/>
      <c r="ABJ302"/>
      <c r="ABK302"/>
      <c r="ABL302"/>
      <c r="ABM302"/>
      <c r="ABN302"/>
      <c r="ABO302"/>
      <c r="ABP302"/>
      <c r="ABQ302"/>
      <c r="ABR302"/>
      <c r="ABS302"/>
      <c r="ABT302"/>
      <c r="ABU302"/>
      <c r="ABV302"/>
      <c r="ABW302"/>
      <c r="ABX302"/>
      <c r="ABY302"/>
      <c r="ABZ302"/>
      <c r="ACA302"/>
      <c r="ACB302"/>
      <c r="ACC302"/>
      <c r="ACD302"/>
      <c r="ACE302"/>
      <c r="ACF302"/>
      <c r="ACG302"/>
      <c r="ACH302"/>
      <c r="ACI302"/>
      <c r="ACJ302"/>
      <c r="ACK302"/>
      <c r="ACL302"/>
      <c r="ACM302"/>
      <c r="ACN302"/>
      <c r="ACO302"/>
      <c r="ACP302"/>
      <c r="ACQ302"/>
      <c r="ACR302"/>
      <c r="ACS302"/>
      <c r="ACT302"/>
      <c r="ACU302"/>
      <c r="ACV302"/>
      <c r="ACW302"/>
      <c r="ACX302"/>
      <c r="ACY302"/>
      <c r="ACZ302"/>
      <c r="ADA302"/>
      <c r="ADB302"/>
      <c r="ADC302"/>
      <c r="ADD302"/>
      <c r="ADE302"/>
      <c r="ADF302"/>
      <c r="ADG302"/>
      <c r="ADH302"/>
      <c r="ADI302"/>
      <c r="ADJ302"/>
      <c r="ADK302"/>
      <c r="ADL302"/>
      <c r="ADM302"/>
      <c r="ADN302"/>
      <c r="ADO302"/>
      <c r="ADP302"/>
      <c r="ADQ302"/>
      <c r="ADR302"/>
      <c r="ADS302"/>
      <c r="ADT302"/>
      <c r="ADU302"/>
      <c r="ADV302"/>
      <c r="ADW302"/>
      <c r="ADX302"/>
      <c r="ADY302"/>
      <c r="ADZ302"/>
      <c r="AEA302"/>
      <c r="AEB302"/>
      <c r="AEC302"/>
      <c r="AED302"/>
      <c r="AEE302"/>
      <c r="AEF302"/>
      <c r="AEG302"/>
      <c r="AEH302"/>
      <c r="AEI302"/>
      <c r="AEJ302"/>
      <c r="AEK302"/>
      <c r="AEL302"/>
      <c r="AEM302"/>
      <c r="AEN302"/>
      <c r="AEO302"/>
      <c r="AEP302"/>
      <c r="AEQ302"/>
      <c r="AER302"/>
      <c r="AES302"/>
      <c r="AET302"/>
      <c r="AEU302"/>
      <c r="AEV302"/>
      <c r="AEW302"/>
      <c r="AEX302"/>
      <c r="AEY302"/>
      <c r="AEZ302"/>
      <c r="AFA302"/>
      <c r="AFB302"/>
      <c r="AFC302"/>
      <c r="AFD302"/>
      <c r="AFE302"/>
      <c r="AFF302"/>
      <c r="AFG302"/>
      <c r="AFH302"/>
      <c r="AFI302"/>
      <c r="AFJ302"/>
      <c r="AFK302"/>
      <c r="AFL302"/>
      <c r="AFM302"/>
      <c r="AFN302"/>
      <c r="AFO302"/>
      <c r="AFP302"/>
      <c r="AFQ302"/>
      <c r="AFR302"/>
      <c r="AFS302"/>
      <c r="AFT302"/>
      <c r="AFU302"/>
      <c r="AFV302"/>
      <c r="AFW302"/>
      <c r="AFX302"/>
      <c r="AFY302"/>
      <c r="AFZ302"/>
      <c r="AGA302"/>
      <c r="AGB302"/>
      <c r="AGC302"/>
      <c r="AGD302"/>
      <c r="AGE302"/>
      <c r="AGF302"/>
      <c r="AGG302"/>
      <c r="AGH302"/>
      <c r="AGI302"/>
      <c r="AGJ302"/>
      <c r="AGK302"/>
      <c r="AGL302"/>
      <c r="AGM302"/>
      <c r="AGN302"/>
      <c r="AGO302"/>
      <c r="AGP302"/>
      <c r="AGQ302"/>
      <c r="AGR302"/>
      <c r="AGS302"/>
      <c r="AGT302"/>
      <c r="AGU302"/>
      <c r="AGV302"/>
      <c r="AGW302"/>
      <c r="AGX302"/>
      <c r="AGY302"/>
      <c r="AGZ302"/>
      <c r="AHA302"/>
      <c r="AHB302"/>
      <c r="AHC302"/>
      <c r="AHD302"/>
      <c r="AHE302"/>
      <c r="AHF302"/>
      <c r="AHG302"/>
      <c r="AHH302"/>
      <c r="AHI302"/>
      <c r="AHJ302"/>
      <c r="AHK302"/>
      <c r="AHL302"/>
      <c r="AHM302"/>
      <c r="AHN302"/>
      <c r="AHO302"/>
      <c r="AHP302"/>
      <c r="AHQ302"/>
      <c r="AHR302"/>
      <c r="AHS302"/>
      <c r="AHT302"/>
      <c r="AHU302"/>
      <c r="AHV302"/>
      <c r="AHW302"/>
      <c r="AHX302"/>
      <c r="AHY302"/>
      <c r="AHZ302"/>
      <c r="AIA302"/>
      <c r="AIB302"/>
      <c r="AIC302"/>
      <c r="AID302"/>
      <c r="AIE302"/>
      <c r="AIF302"/>
      <c r="AIG302"/>
      <c r="AIH302"/>
      <c r="AII302"/>
      <c r="AIJ302"/>
      <c r="AIK302"/>
      <c r="AIL302"/>
      <c r="AIM302"/>
      <c r="AIN302"/>
      <c r="AIO302"/>
      <c r="AIP302"/>
      <c r="AIQ302"/>
      <c r="AIR302"/>
      <c r="AIS302"/>
      <c r="AIT302"/>
      <c r="AIU302"/>
      <c r="AIV302"/>
      <c r="AIW302"/>
      <c r="AIX302"/>
      <c r="AIY302"/>
      <c r="AIZ302"/>
      <c r="AJA302"/>
      <c r="AJB302"/>
      <c r="AJC302"/>
      <c r="AJD302"/>
      <c r="AJE302"/>
      <c r="AJF302"/>
      <c r="AJG302"/>
      <c r="AJH302"/>
      <c r="AJI302"/>
      <c r="AJJ302"/>
      <c r="AJK302"/>
      <c r="AJL302"/>
      <c r="AJM302"/>
      <c r="AJN302"/>
      <c r="AJO302"/>
      <c r="AJP302"/>
      <c r="AJQ302"/>
      <c r="AJR302"/>
      <c r="AJS302"/>
      <c r="AJT302"/>
      <c r="AJU302"/>
      <c r="AJV302"/>
      <c r="AJW302"/>
      <c r="AJX302"/>
      <c r="AJY302"/>
      <c r="AJZ302"/>
      <c r="AKA302"/>
      <c r="AKB302"/>
      <c r="AKC302"/>
      <c r="AKD302"/>
      <c r="AKE302"/>
      <c r="AKF302"/>
      <c r="AKG302"/>
      <c r="AKH302"/>
      <c r="AKI302"/>
      <c r="AKJ302"/>
      <c r="AKK302"/>
      <c r="AKL302"/>
      <c r="AKM302"/>
      <c r="AKN302"/>
      <c r="AKO302"/>
      <c r="AKP302"/>
      <c r="AKQ302"/>
      <c r="AKR302"/>
      <c r="AKS302"/>
      <c r="AKT302"/>
      <c r="AKU302"/>
      <c r="AKV302"/>
      <c r="AKW302"/>
      <c r="AKX302"/>
      <c r="AKY302"/>
      <c r="AKZ302"/>
      <c r="ALA302"/>
      <c r="ALB302"/>
      <c r="ALC302"/>
      <c r="ALD302"/>
      <c r="ALE302"/>
    </row>
    <row r="303" spans="2:993" ht="14.15" customHeight="1" x14ac:dyDescent="0.25">
      <c r="B303" s="114" t="str">
        <f>IFERROR(VLOOKUP(73,'Ficha 2. DATOS ACTUACIONES RHB'!$C$64:$AM$143,2,0),"")</f>
        <v/>
      </c>
      <c r="C303" s="779" t="str">
        <f>IFERROR(VLOOKUP(B303,'Ficha 2. DATOS ACTUACIONES RHB'!$D$64:$AR$143,2,0),"")</f>
        <v/>
      </c>
      <c r="D303" s="780"/>
      <c r="E303" s="780"/>
      <c r="F303" s="780"/>
      <c r="G303" s="780"/>
      <c r="H303" s="780"/>
      <c r="I303" s="780"/>
      <c r="J303" s="781"/>
      <c r="K303" s="769" t="str">
        <f>IFERROR(VLOOKUP(B303,'Ficha 2. DATOS ACTUACIONES RHB'!$D$64:$AR$143,15,0),"")</f>
        <v/>
      </c>
      <c r="L303" s="769"/>
      <c r="M303" s="493" t="str">
        <f>IFERROR(VLOOKUP(B303,'Ficha 2. DATOS ACTUACIONES RHB'!$D$64:$AR$143,24,0),"")</f>
        <v/>
      </c>
      <c r="N303" s="494"/>
      <c r="O303" s="494"/>
      <c r="P303" s="494"/>
      <c r="Q303" s="495"/>
      <c r="R303" s="493" t="str">
        <f t="shared" si="73"/>
        <v/>
      </c>
      <c r="S303" s="494"/>
      <c r="T303" s="494"/>
      <c r="U303" s="494"/>
      <c r="V303" s="495"/>
      <c r="W303" s="967" t="str">
        <f t="shared" si="74"/>
        <v/>
      </c>
      <c r="X303" s="968"/>
      <c r="Y303" s="968"/>
      <c r="Z303" s="968"/>
      <c r="AA303" s="969"/>
      <c r="AB303" s="493" t="str">
        <f t="shared" si="75"/>
        <v/>
      </c>
      <c r="AC303" s="494"/>
      <c r="AD303" s="494"/>
      <c r="AE303" s="494"/>
      <c r="AF303" s="495"/>
      <c r="AG303" s="973" t="str">
        <f t="shared" si="79"/>
        <v/>
      </c>
      <c r="AH303" s="950"/>
      <c r="AI303" s="950"/>
      <c r="AJ303" s="950"/>
      <c r="AK303" s="951"/>
      <c r="AL303" s="150" t="str">
        <f>IFERROR(VLOOKUP(B303,'Ficha 2. DATOS ACTUACIONES RHB'!$D$64:$AR$143,27,0),"")</f>
        <v/>
      </c>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c r="AAW303"/>
      <c r="AAX303"/>
      <c r="AAY303"/>
      <c r="AAZ303"/>
      <c r="ABA303"/>
      <c r="ABB303"/>
      <c r="ABC303"/>
      <c r="ABD303"/>
      <c r="ABE303"/>
      <c r="ABF303"/>
      <c r="ABG303"/>
      <c r="ABH303"/>
      <c r="ABI303"/>
      <c r="ABJ303"/>
      <c r="ABK303"/>
      <c r="ABL303"/>
      <c r="ABM303"/>
      <c r="ABN303"/>
      <c r="ABO303"/>
      <c r="ABP303"/>
      <c r="ABQ303"/>
      <c r="ABR303"/>
      <c r="ABS303"/>
      <c r="ABT303"/>
      <c r="ABU303"/>
      <c r="ABV303"/>
      <c r="ABW303"/>
      <c r="ABX303"/>
      <c r="ABY303"/>
      <c r="ABZ303"/>
      <c r="ACA303"/>
      <c r="ACB303"/>
      <c r="ACC303"/>
      <c r="ACD303"/>
      <c r="ACE303"/>
      <c r="ACF303"/>
      <c r="ACG303"/>
      <c r="ACH303"/>
      <c r="ACI303"/>
      <c r="ACJ303"/>
      <c r="ACK303"/>
      <c r="ACL303"/>
      <c r="ACM303"/>
      <c r="ACN303"/>
      <c r="ACO303"/>
      <c r="ACP303"/>
      <c r="ACQ303"/>
      <c r="ACR303"/>
      <c r="ACS303"/>
      <c r="ACT303"/>
      <c r="ACU303"/>
      <c r="ACV303"/>
      <c r="ACW303"/>
      <c r="ACX303"/>
      <c r="ACY303"/>
      <c r="ACZ303"/>
      <c r="ADA303"/>
      <c r="ADB303"/>
      <c r="ADC303"/>
      <c r="ADD303"/>
      <c r="ADE303"/>
      <c r="ADF303"/>
      <c r="ADG303"/>
      <c r="ADH303"/>
      <c r="ADI303"/>
      <c r="ADJ303"/>
      <c r="ADK303"/>
      <c r="ADL303"/>
      <c r="ADM303"/>
      <c r="ADN303"/>
      <c r="ADO303"/>
      <c r="ADP303"/>
      <c r="ADQ303"/>
      <c r="ADR303"/>
      <c r="ADS303"/>
      <c r="ADT303"/>
      <c r="ADU303"/>
      <c r="ADV303"/>
      <c r="ADW303"/>
      <c r="ADX303"/>
      <c r="ADY303"/>
      <c r="ADZ303"/>
      <c r="AEA303"/>
      <c r="AEB303"/>
      <c r="AEC303"/>
      <c r="AED303"/>
      <c r="AEE303"/>
      <c r="AEF303"/>
      <c r="AEG303"/>
      <c r="AEH303"/>
      <c r="AEI303"/>
      <c r="AEJ303"/>
      <c r="AEK303"/>
      <c r="AEL303"/>
      <c r="AEM303"/>
      <c r="AEN303"/>
      <c r="AEO303"/>
      <c r="AEP303"/>
      <c r="AEQ303"/>
      <c r="AER303"/>
      <c r="AES303"/>
      <c r="AET303"/>
      <c r="AEU303"/>
      <c r="AEV303"/>
      <c r="AEW303"/>
      <c r="AEX303"/>
      <c r="AEY303"/>
      <c r="AEZ303"/>
      <c r="AFA303"/>
      <c r="AFB303"/>
      <c r="AFC303"/>
      <c r="AFD303"/>
      <c r="AFE303"/>
      <c r="AFF303"/>
      <c r="AFG303"/>
      <c r="AFH303"/>
      <c r="AFI303"/>
      <c r="AFJ303"/>
      <c r="AFK303"/>
      <c r="AFL303"/>
      <c r="AFM303"/>
      <c r="AFN303"/>
      <c r="AFO303"/>
      <c r="AFP303"/>
      <c r="AFQ303"/>
      <c r="AFR303"/>
      <c r="AFS303"/>
      <c r="AFT303"/>
      <c r="AFU303"/>
      <c r="AFV303"/>
      <c r="AFW303"/>
      <c r="AFX303"/>
      <c r="AFY303"/>
      <c r="AFZ303"/>
      <c r="AGA303"/>
      <c r="AGB303"/>
      <c r="AGC303"/>
      <c r="AGD303"/>
      <c r="AGE303"/>
      <c r="AGF303"/>
      <c r="AGG303"/>
      <c r="AGH303"/>
      <c r="AGI303"/>
      <c r="AGJ303"/>
      <c r="AGK303"/>
      <c r="AGL303"/>
      <c r="AGM303"/>
      <c r="AGN303"/>
      <c r="AGO303"/>
      <c r="AGP303"/>
      <c r="AGQ303"/>
      <c r="AGR303"/>
      <c r="AGS303"/>
      <c r="AGT303"/>
      <c r="AGU303"/>
      <c r="AGV303"/>
      <c r="AGW303"/>
      <c r="AGX303"/>
      <c r="AGY303"/>
      <c r="AGZ303"/>
      <c r="AHA303"/>
      <c r="AHB303"/>
      <c r="AHC303"/>
      <c r="AHD303"/>
      <c r="AHE303"/>
      <c r="AHF303"/>
      <c r="AHG303"/>
      <c r="AHH303"/>
      <c r="AHI303"/>
      <c r="AHJ303"/>
      <c r="AHK303"/>
      <c r="AHL303"/>
      <c r="AHM303"/>
      <c r="AHN303"/>
      <c r="AHO303"/>
      <c r="AHP303"/>
      <c r="AHQ303"/>
      <c r="AHR303"/>
      <c r="AHS303"/>
      <c r="AHT303"/>
      <c r="AHU303"/>
      <c r="AHV303"/>
      <c r="AHW303"/>
      <c r="AHX303"/>
      <c r="AHY303"/>
      <c r="AHZ303"/>
      <c r="AIA303"/>
      <c r="AIB303"/>
      <c r="AIC303"/>
      <c r="AID303"/>
      <c r="AIE303"/>
      <c r="AIF303"/>
      <c r="AIG303"/>
      <c r="AIH303"/>
      <c r="AII303"/>
      <c r="AIJ303"/>
      <c r="AIK303"/>
      <c r="AIL303"/>
      <c r="AIM303"/>
      <c r="AIN303"/>
      <c r="AIO303"/>
      <c r="AIP303"/>
      <c r="AIQ303"/>
      <c r="AIR303"/>
      <c r="AIS303"/>
      <c r="AIT303"/>
      <c r="AIU303"/>
      <c r="AIV303"/>
      <c r="AIW303"/>
      <c r="AIX303"/>
      <c r="AIY303"/>
      <c r="AIZ303"/>
      <c r="AJA303"/>
      <c r="AJB303"/>
      <c r="AJC303"/>
      <c r="AJD303"/>
      <c r="AJE303"/>
      <c r="AJF303"/>
      <c r="AJG303"/>
      <c r="AJH303"/>
      <c r="AJI303"/>
      <c r="AJJ303"/>
      <c r="AJK303"/>
      <c r="AJL303"/>
      <c r="AJM303"/>
      <c r="AJN303"/>
      <c r="AJO303"/>
      <c r="AJP303"/>
      <c r="AJQ303"/>
      <c r="AJR303"/>
      <c r="AJS303"/>
      <c r="AJT303"/>
      <c r="AJU303"/>
      <c r="AJV303"/>
      <c r="AJW303"/>
      <c r="AJX303"/>
      <c r="AJY303"/>
      <c r="AJZ303"/>
      <c r="AKA303"/>
      <c r="AKB303"/>
      <c r="AKC303"/>
      <c r="AKD303"/>
      <c r="AKE303"/>
      <c r="AKF303"/>
      <c r="AKG303"/>
      <c r="AKH303"/>
      <c r="AKI303"/>
      <c r="AKJ303"/>
      <c r="AKK303"/>
      <c r="AKL303"/>
      <c r="AKM303"/>
      <c r="AKN303"/>
      <c r="AKO303"/>
      <c r="AKP303"/>
      <c r="AKQ303"/>
      <c r="AKR303"/>
      <c r="AKS303"/>
      <c r="AKT303"/>
      <c r="AKU303"/>
      <c r="AKV303"/>
      <c r="AKW303"/>
      <c r="AKX303"/>
      <c r="AKY303"/>
      <c r="AKZ303"/>
      <c r="ALA303"/>
      <c r="ALB303"/>
      <c r="ALC303"/>
      <c r="ALD303"/>
      <c r="ALE303"/>
    </row>
    <row r="304" spans="2:993" ht="14.15" customHeight="1" x14ac:dyDescent="0.25">
      <c r="B304" s="114" t="str">
        <f>IFERROR(VLOOKUP(74,'Ficha 2. DATOS ACTUACIONES RHB'!$C$64:$AM$143,2,0),"")</f>
        <v/>
      </c>
      <c r="C304" s="779" t="str">
        <f>IFERROR(VLOOKUP(B304,'Ficha 2. DATOS ACTUACIONES RHB'!$D$64:$AR$143,2,0),"")</f>
        <v/>
      </c>
      <c r="D304" s="780"/>
      <c r="E304" s="780"/>
      <c r="F304" s="780"/>
      <c r="G304" s="780"/>
      <c r="H304" s="780"/>
      <c r="I304" s="780"/>
      <c r="J304" s="781"/>
      <c r="K304" s="769" t="str">
        <f>IFERROR(VLOOKUP(B304,'Ficha 2. DATOS ACTUACIONES RHB'!$D$64:$AR$143,15,0),"")</f>
        <v/>
      </c>
      <c r="L304" s="769"/>
      <c r="M304" s="493" t="str">
        <f>IFERROR(VLOOKUP(B304,'Ficha 2. DATOS ACTUACIONES RHB'!$D$64:$AR$143,24,0),"")</f>
        <v/>
      </c>
      <c r="N304" s="494"/>
      <c r="O304" s="494"/>
      <c r="P304" s="494"/>
      <c r="Q304" s="495"/>
      <c r="R304" s="493" t="str">
        <f t="shared" si="73"/>
        <v/>
      </c>
      <c r="S304" s="494"/>
      <c r="T304" s="494"/>
      <c r="U304" s="494"/>
      <c r="V304" s="495"/>
      <c r="W304" s="967" t="str">
        <f t="shared" si="74"/>
        <v/>
      </c>
      <c r="X304" s="968"/>
      <c r="Y304" s="968"/>
      <c r="Z304" s="968"/>
      <c r="AA304" s="969"/>
      <c r="AB304" s="493" t="str">
        <f t="shared" si="75"/>
        <v/>
      </c>
      <c r="AC304" s="494"/>
      <c r="AD304" s="494"/>
      <c r="AE304" s="494"/>
      <c r="AF304" s="495"/>
      <c r="AG304" s="973" t="str">
        <f t="shared" si="79"/>
        <v/>
      </c>
      <c r="AH304" s="950"/>
      <c r="AI304" s="950"/>
      <c r="AJ304" s="950"/>
      <c r="AK304" s="951"/>
      <c r="AL304" s="150" t="str">
        <f>IFERROR(VLOOKUP(B304,'Ficha 2. DATOS ACTUACIONES RHB'!$D$64:$AR$143,27,0),"")</f>
        <v/>
      </c>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c r="AAW304"/>
      <c r="AAX304"/>
      <c r="AAY304"/>
      <c r="AAZ304"/>
      <c r="ABA304"/>
      <c r="ABB304"/>
      <c r="ABC304"/>
      <c r="ABD304"/>
      <c r="ABE304"/>
      <c r="ABF304"/>
      <c r="ABG304"/>
      <c r="ABH304"/>
      <c r="ABI304"/>
      <c r="ABJ304"/>
      <c r="ABK304"/>
      <c r="ABL304"/>
      <c r="ABM304"/>
      <c r="ABN304"/>
      <c r="ABO304"/>
      <c r="ABP304"/>
      <c r="ABQ304"/>
      <c r="ABR304"/>
      <c r="ABS304"/>
      <c r="ABT304"/>
      <c r="ABU304"/>
      <c r="ABV304"/>
      <c r="ABW304"/>
      <c r="ABX304"/>
      <c r="ABY304"/>
      <c r="ABZ304"/>
      <c r="ACA304"/>
      <c r="ACB304"/>
      <c r="ACC304"/>
      <c r="ACD304"/>
      <c r="ACE304"/>
      <c r="ACF304"/>
      <c r="ACG304"/>
      <c r="ACH304"/>
      <c r="ACI304"/>
      <c r="ACJ304"/>
      <c r="ACK304"/>
      <c r="ACL304"/>
      <c r="ACM304"/>
      <c r="ACN304"/>
      <c r="ACO304"/>
      <c r="ACP304"/>
      <c r="ACQ304"/>
      <c r="ACR304"/>
      <c r="ACS304"/>
      <c r="ACT304"/>
      <c r="ACU304"/>
      <c r="ACV304"/>
      <c r="ACW304"/>
      <c r="ACX304"/>
      <c r="ACY304"/>
      <c r="ACZ304"/>
      <c r="ADA304"/>
      <c r="ADB304"/>
      <c r="ADC304"/>
      <c r="ADD304"/>
      <c r="ADE304"/>
      <c r="ADF304"/>
      <c r="ADG304"/>
      <c r="ADH304"/>
      <c r="ADI304"/>
      <c r="ADJ304"/>
      <c r="ADK304"/>
      <c r="ADL304"/>
      <c r="ADM304"/>
      <c r="ADN304"/>
      <c r="ADO304"/>
      <c r="ADP304"/>
      <c r="ADQ304"/>
      <c r="ADR304"/>
      <c r="ADS304"/>
      <c r="ADT304"/>
      <c r="ADU304"/>
      <c r="ADV304"/>
      <c r="ADW304"/>
      <c r="ADX304"/>
      <c r="ADY304"/>
      <c r="ADZ304"/>
      <c r="AEA304"/>
      <c r="AEB304"/>
      <c r="AEC304"/>
      <c r="AED304"/>
      <c r="AEE304"/>
      <c r="AEF304"/>
      <c r="AEG304"/>
      <c r="AEH304"/>
      <c r="AEI304"/>
      <c r="AEJ304"/>
      <c r="AEK304"/>
      <c r="AEL304"/>
      <c r="AEM304"/>
      <c r="AEN304"/>
      <c r="AEO304"/>
      <c r="AEP304"/>
      <c r="AEQ304"/>
      <c r="AER304"/>
      <c r="AES304"/>
      <c r="AET304"/>
      <c r="AEU304"/>
      <c r="AEV304"/>
      <c r="AEW304"/>
      <c r="AEX304"/>
      <c r="AEY304"/>
      <c r="AEZ304"/>
      <c r="AFA304"/>
      <c r="AFB304"/>
      <c r="AFC304"/>
      <c r="AFD304"/>
      <c r="AFE304"/>
      <c r="AFF304"/>
      <c r="AFG304"/>
      <c r="AFH304"/>
      <c r="AFI304"/>
      <c r="AFJ304"/>
      <c r="AFK304"/>
      <c r="AFL304"/>
      <c r="AFM304"/>
      <c r="AFN304"/>
      <c r="AFO304"/>
      <c r="AFP304"/>
      <c r="AFQ304"/>
      <c r="AFR304"/>
      <c r="AFS304"/>
      <c r="AFT304"/>
      <c r="AFU304"/>
      <c r="AFV304"/>
      <c r="AFW304"/>
      <c r="AFX304"/>
      <c r="AFY304"/>
      <c r="AFZ304"/>
      <c r="AGA304"/>
      <c r="AGB304"/>
      <c r="AGC304"/>
      <c r="AGD304"/>
      <c r="AGE304"/>
      <c r="AGF304"/>
      <c r="AGG304"/>
      <c r="AGH304"/>
      <c r="AGI304"/>
      <c r="AGJ304"/>
      <c r="AGK304"/>
      <c r="AGL304"/>
      <c r="AGM304"/>
      <c r="AGN304"/>
      <c r="AGO304"/>
      <c r="AGP304"/>
      <c r="AGQ304"/>
      <c r="AGR304"/>
      <c r="AGS304"/>
      <c r="AGT304"/>
      <c r="AGU304"/>
      <c r="AGV304"/>
      <c r="AGW304"/>
      <c r="AGX304"/>
      <c r="AGY304"/>
      <c r="AGZ304"/>
      <c r="AHA304"/>
      <c r="AHB304"/>
      <c r="AHC304"/>
      <c r="AHD304"/>
      <c r="AHE304"/>
      <c r="AHF304"/>
      <c r="AHG304"/>
      <c r="AHH304"/>
      <c r="AHI304"/>
      <c r="AHJ304"/>
      <c r="AHK304"/>
      <c r="AHL304"/>
      <c r="AHM304"/>
      <c r="AHN304"/>
      <c r="AHO304"/>
      <c r="AHP304"/>
      <c r="AHQ304"/>
      <c r="AHR304"/>
      <c r="AHS304"/>
      <c r="AHT304"/>
      <c r="AHU304"/>
      <c r="AHV304"/>
      <c r="AHW304"/>
      <c r="AHX304"/>
      <c r="AHY304"/>
      <c r="AHZ304"/>
      <c r="AIA304"/>
      <c r="AIB304"/>
      <c r="AIC304"/>
      <c r="AID304"/>
      <c r="AIE304"/>
      <c r="AIF304"/>
      <c r="AIG304"/>
      <c r="AIH304"/>
      <c r="AII304"/>
      <c r="AIJ304"/>
      <c r="AIK304"/>
      <c r="AIL304"/>
      <c r="AIM304"/>
      <c r="AIN304"/>
      <c r="AIO304"/>
      <c r="AIP304"/>
      <c r="AIQ304"/>
      <c r="AIR304"/>
      <c r="AIS304"/>
      <c r="AIT304"/>
      <c r="AIU304"/>
      <c r="AIV304"/>
      <c r="AIW304"/>
      <c r="AIX304"/>
      <c r="AIY304"/>
      <c r="AIZ304"/>
      <c r="AJA304"/>
      <c r="AJB304"/>
      <c r="AJC304"/>
      <c r="AJD304"/>
      <c r="AJE304"/>
      <c r="AJF304"/>
      <c r="AJG304"/>
      <c r="AJH304"/>
      <c r="AJI304"/>
      <c r="AJJ304"/>
      <c r="AJK304"/>
      <c r="AJL304"/>
      <c r="AJM304"/>
      <c r="AJN304"/>
      <c r="AJO304"/>
      <c r="AJP304"/>
      <c r="AJQ304"/>
      <c r="AJR304"/>
      <c r="AJS304"/>
      <c r="AJT304"/>
      <c r="AJU304"/>
      <c r="AJV304"/>
      <c r="AJW304"/>
      <c r="AJX304"/>
      <c r="AJY304"/>
      <c r="AJZ304"/>
      <c r="AKA304"/>
      <c r="AKB304"/>
      <c r="AKC304"/>
      <c r="AKD304"/>
      <c r="AKE304"/>
      <c r="AKF304"/>
      <c r="AKG304"/>
      <c r="AKH304"/>
      <c r="AKI304"/>
      <c r="AKJ304"/>
      <c r="AKK304"/>
      <c r="AKL304"/>
      <c r="AKM304"/>
      <c r="AKN304"/>
      <c r="AKO304"/>
      <c r="AKP304"/>
      <c r="AKQ304"/>
      <c r="AKR304"/>
      <c r="AKS304"/>
      <c r="AKT304"/>
      <c r="AKU304"/>
      <c r="AKV304"/>
      <c r="AKW304"/>
      <c r="AKX304"/>
      <c r="AKY304"/>
      <c r="AKZ304"/>
      <c r="ALA304"/>
      <c r="ALB304"/>
      <c r="ALC304"/>
      <c r="ALD304"/>
      <c r="ALE304"/>
    </row>
    <row r="305" spans="2:993" ht="14.15" customHeight="1" x14ac:dyDescent="0.25">
      <c r="B305" s="114" t="str">
        <f>IFERROR(VLOOKUP(75,'Ficha 2. DATOS ACTUACIONES RHB'!$C$64:$AM$143,2,0),"")</f>
        <v/>
      </c>
      <c r="C305" s="779" t="str">
        <f>IFERROR(VLOOKUP(B305,'Ficha 2. DATOS ACTUACIONES RHB'!$D$64:$AR$143,2,0),"")</f>
        <v/>
      </c>
      <c r="D305" s="780"/>
      <c r="E305" s="780"/>
      <c r="F305" s="780"/>
      <c r="G305" s="780"/>
      <c r="H305" s="780"/>
      <c r="I305" s="780"/>
      <c r="J305" s="781"/>
      <c r="K305" s="769" t="str">
        <f>IFERROR(VLOOKUP(B305,'Ficha 2. DATOS ACTUACIONES RHB'!$D$64:$AR$143,15,0),"")</f>
        <v/>
      </c>
      <c r="L305" s="769"/>
      <c r="M305" s="493" t="str">
        <f>IFERROR(VLOOKUP(B305,'Ficha 2. DATOS ACTUACIONES RHB'!$D$64:$AR$143,24,0),"")</f>
        <v/>
      </c>
      <c r="N305" s="494"/>
      <c r="O305" s="494"/>
      <c r="P305" s="494"/>
      <c r="Q305" s="495"/>
      <c r="R305" s="493" t="str">
        <f t="shared" si="73"/>
        <v/>
      </c>
      <c r="S305" s="494"/>
      <c r="T305" s="494"/>
      <c r="U305" s="494"/>
      <c r="V305" s="495"/>
      <c r="W305" s="967" t="str">
        <f t="shared" si="74"/>
        <v/>
      </c>
      <c r="X305" s="968"/>
      <c r="Y305" s="968"/>
      <c r="Z305" s="968"/>
      <c r="AA305" s="969"/>
      <c r="AB305" s="493" t="str">
        <f t="shared" si="75"/>
        <v/>
      </c>
      <c r="AC305" s="494"/>
      <c r="AD305" s="494"/>
      <c r="AE305" s="494"/>
      <c r="AF305" s="495"/>
      <c r="AG305" s="973" t="str">
        <f t="shared" ref="AG305:AG309" si="80">IF(B305="","",MIN(M305,R305,W305,AB305))</f>
        <v/>
      </c>
      <c r="AH305" s="950"/>
      <c r="AI305" s="950"/>
      <c r="AJ305" s="950"/>
      <c r="AK305" s="951"/>
      <c r="AL305" s="150" t="str">
        <f>IFERROR(VLOOKUP(B305,'Ficha 2. DATOS ACTUACIONES RHB'!$D$64:$AR$143,27,0),"")</f>
        <v/>
      </c>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c r="AAW305"/>
      <c r="AAX305"/>
      <c r="AAY305"/>
      <c r="AAZ305"/>
      <c r="ABA305"/>
      <c r="ABB305"/>
      <c r="ABC305"/>
      <c r="ABD305"/>
      <c r="ABE305"/>
      <c r="ABF305"/>
      <c r="ABG305"/>
      <c r="ABH305"/>
      <c r="ABI305"/>
      <c r="ABJ305"/>
      <c r="ABK305"/>
      <c r="ABL305"/>
      <c r="ABM305"/>
      <c r="ABN305"/>
      <c r="ABO305"/>
      <c r="ABP305"/>
      <c r="ABQ305"/>
      <c r="ABR305"/>
      <c r="ABS305"/>
      <c r="ABT305"/>
      <c r="ABU305"/>
      <c r="ABV305"/>
      <c r="ABW305"/>
      <c r="ABX305"/>
      <c r="ABY305"/>
      <c r="ABZ305"/>
      <c r="ACA305"/>
      <c r="ACB305"/>
      <c r="ACC305"/>
      <c r="ACD305"/>
      <c r="ACE305"/>
      <c r="ACF305"/>
      <c r="ACG305"/>
      <c r="ACH305"/>
      <c r="ACI305"/>
      <c r="ACJ305"/>
      <c r="ACK305"/>
      <c r="ACL305"/>
      <c r="ACM305"/>
      <c r="ACN305"/>
      <c r="ACO305"/>
      <c r="ACP305"/>
      <c r="ACQ305"/>
      <c r="ACR305"/>
      <c r="ACS305"/>
      <c r="ACT305"/>
      <c r="ACU305"/>
      <c r="ACV305"/>
      <c r="ACW305"/>
      <c r="ACX305"/>
      <c r="ACY305"/>
      <c r="ACZ305"/>
      <c r="ADA305"/>
      <c r="ADB305"/>
      <c r="ADC305"/>
      <c r="ADD305"/>
      <c r="ADE305"/>
      <c r="ADF305"/>
      <c r="ADG305"/>
      <c r="ADH305"/>
      <c r="ADI305"/>
      <c r="ADJ305"/>
      <c r="ADK305"/>
      <c r="ADL305"/>
      <c r="ADM305"/>
      <c r="ADN305"/>
      <c r="ADO305"/>
      <c r="ADP305"/>
      <c r="ADQ305"/>
      <c r="ADR305"/>
      <c r="ADS305"/>
      <c r="ADT305"/>
      <c r="ADU305"/>
      <c r="ADV305"/>
      <c r="ADW305"/>
      <c r="ADX305"/>
      <c r="ADY305"/>
      <c r="ADZ305"/>
      <c r="AEA305"/>
      <c r="AEB305"/>
      <c r="AEC305"/>
      <c r="AED305"/>
      <c r="AEE305"/>
      <c r="AEF305"/>
      <c r="AEG305"/>
      <c r="AEH305"/>
      <c r="AEI305"/>
      <c r="AEJ305"/>
      <c r="AEK305"/>
      <c r="AEL305"/>
      <c r="AEM305"/>
      <c r="AEN305"/>
      <c r="AEO305"/>
      <c r="AEP305"/>
      <c r="AEQ305"/>
      <c r="AER305"/>
      <c r="AES305"/>
      <c r="AET305"/>
      <c r="AEU305"/>
      <c r="AEV305"/>
      <c r="AEW305"/>
      <c r="AEX305"/>
      <c r="AEY305"/>
      <c r="AEZ305"/>
      <c r="AFA305"/>
      <c r="AFB305"/>
      <c r="AFC305"/>
      <c r="AFD305"/>
      <c r="AFE305"/>
      <c r="AFF305"/>
      <c r="AFG305"/>
      <c r="AFH305"/>
      <c r="AFI305"/>
      <c r="AFJ305"/>
      <c r="AFK305"/>
      <c r="AFL305"/>
      <c r="AFM305"/>
      <c r="AFN305"/>
      <c r="AFO305"/>
      <c r="AFP305"/>
      <c r="AFQ305"/>
      <c r="AFR305"/>
      <c r="AFS305"/>
      <c r="AFT305"/>
      <c r="AFU305"/>
      <c r="AFV305"/>
      <c r="AFW305"/>
      <c r="AFX305"/>
      <c r="AFY305"/>
      <c r="AFZ305"/>
      <c r="AGA305"/>
      <c r="AGB305"/>
      <c r="AGC305"/>
      <c r="AGD305"/>
      <c r="AGE305"/>
      <c r="AGF305"/>
      <c r="AGG305"/>
      <c r="AGH305"/>
      <c r="AGI305"/>
      <c r="AGJ305"/>
      <c r="AGK305"/>
      <c r="AGL305"/>
      <c r="AGM305"/>
      <c r="AGN305"/>
      <c r="AGO305"/>
      <c r="AGP305"/>
      <c r="AGQ305"/>
      <c r="AGR305"/>
      <c r="AGS305"/>
      <c r="AGT305"/>
      <c r="AGU305"/>
      <c r="AGV305"/>
      <c r="AGW305"/>
      <c r="AGX305"/>
      <c r="AGY305"/>
      <c r="AGZ305"/>
      <c r="AHA305"/>
      <c r="AHB305"/>
      <c r="AHC305"/>
      <c r="AHD305"/>
      <c r="AHE305"/>
      <c r="AHF305"/>
      <c r="AHG305"/>
      <c r="AHH305"/>
      <c r="AHI305"/>
      <c r="AHJ305"/>
      <c r="AHK305"/>
      <c r="AHL305"/>
      <c r="AHM305"/>
      <c r="AHN305"/>
      <c r="AHO305"/>
      <c r="AHP305"/>
      <c r="AHQ305"/>
      <c r="AHR305"/>
      <c r="AHS305"/>
      <c r="AHT305"/>
      <c r="AHU305"/>
      <c r="AHV305"/>
      <c r="AHW305"/>
      <c r="AHX305"/>
      <c r="AHY305"/>
      <c r="AHZ305"/>
      <c r="AIA305"/>
      <c r="AIB305"/>
      <c r="AIC305"/>
      <c r="AID305"/>
      <c r="AIE305"/>
      <c r="AIF305"/>
      <c r="AIG305"/>
      <c r="AIH305"/>
      <c r="AII305"/>
      <c r="AIJ305"/>
      <c r="AIK305"/>
      <c r="AIL305"/>
      <c r="AIM305"/>
      <c r="AIN305"/>
      <c r="AIO305"/>
      <c r="AIP305"/>
      <c r="AIQ305"/>
      <c r="AIR305"/>
      <c r="AIS305"/>
      <c r="AIT305"/>
      <c r="AIU305"/>
      <c r="AIV305"/>
      <c r="AIW305"/>
      <c r="AIX305"/>
      <c r="AIY305"/>
      <c r="AIZ305"/>
      <c r="AJA305"/>
      <c r="AJB305"/>
      <c r="AJC305"/>
      <c r="AJD305"/>
      <c r="AJE305"/>
      <c r="AJF305"/>
      <c r="AJG305"/>
      <c r="AJH305"/>
      <c r="AJI305"/>
      <c r="AJJ305"/>
      <c r="AJK305"/>
      <c r="AJL305"/>
      <c r="AJM305"/>
      <c r="AJN305"/>
      <c r="AJO305"/>
      <c r="AJP305"/>
      <c r="AJQ305"/>
      <c r="AJR305"/>
      <c r="AJS305"/>
      <c r="AJT305"/>
      <c r="AJU305"/>
      <c r="AJV305"/>
      <c r="AJW305"/>
      <c r="AJX305"/>
      <c r="AJY305"/>
      <c r="AJZ305"/>
      <c r="AKA305"/>
      <c r="AKB305"/>
      <c r="AKC305"/>
      <c r="AKD305"/>
      <c r="AKE305"/>
      <c r="AKF305"/>
      <c r="AKG305"/>
      <c r="AKH305"/>
      <c r="AKI305"/>
      <c r="AKJ305"/>
      <c r="AKK305"/>
      <c r="AKL305"/>
      <c r="AKM305"/>
      <c r="AKN305"/>
      <c r="AKO305"/>
      <c r="AKP305"/>
      <c r="AKQ305"/>
      <c r="AKR305"/>
      <c r="AKS305"/>
      <c r="AKT305"/>
      <c r="AKU305"/>
      <c r="AKV305"/>
      <c r="AKW305"/>
      <c r="AKX305"/>
      <c r="AKY305"/>
      <c r="AKZ305"/>
      <c r="ALA305"/>
      <c r="ALB305"/>
      <c r="ALC305"/>
      <c r="ALD305"/>
      <c r="ALE305"/>
    </row>
    <row r="306" spans="2:993" ht="14.15" customHeight="1" x14ac:dyDescent="0.25">
      <c r="B306" s="114" t="str">
        <f>IFERROR(VLOOKUP(76,'Ficha 2. DATOS ACTUACIONES RHB'!$C$64:$AM$143,2,0),"")</f>
        <v/>
      </c>
      <c r="C306" s="779" t="str">
        <f>IFERROR(VLOOKUP(B306,'Ficha 2. DATOS ACTUACIONES RHB'!$D$64:$AR$143,2,0),"")</f>
        <v/>
      </c>
      <c r="D306" s="780"/>
      <c r="E306" s="780"/>
      <c r="F306" s="780"/>
      <c r="G306" s="780"/>
      <c r="H306" s="780"/>
      <c r="I306" s="780"/>
      <c r="J306" s="781"/>
      <c r="K306" s="769" t="str">
        <f>IFERROR(VLOOKUP(B306,'Ficha 2. DATOS ACTUACIONES RHB'!$D$64:$AR$143,15,0),"")</f>
        <v/>
      </c>
      <c r="L306" s="769"/>
      <c r="M306" s="493" t="str">
        <f>IFERROR(VLOOKUP(B306,'Ficha 2. DATOS ACTUACIONES RHB'!$D$64:$AR$143,24,0),"")</f>
        <v/>
      </c>
      <c r="N306" s="494"/>
      <c r="O306" s="494"/>
      <c r="P306" s="494"/>
      <c r="Q306" s="495"/>
      <c r="R306" s="493" t="str">
        <f t="shared" si="73"/>
        <v/>
      </c>
      <c r="S306" s="494"/>
      <c r="T306" s="494"/>
      <c r="U306" s="494"/>
      <c r="V306" s="495"/>
      <c r="W306" s="967" t="str">
        <f t="shared" si="74"/>
        <v/>
      </c>
      <c r="X306" s="968"/>
      <c r="Y306" s="968"/>
      <c r="Z306" s="968"/>
      <c r="AA306" s="969"/>
      <c r="AB306" s="493" t="str">
        <f t="shared" si="75"/>
        <v/>
      </c>
      <c r="AC306" s="494"/>
      <c r="AD306" s="494"/>
      <c r="AE306" s="494"/>
      <c r="AF306" s="495"/>
      <c r="AG306" s="973" t="str">
        <f t="shared" si="80"/>
        <v/>
      </c>
      <c r="AH306" s="950"/>
      <c r="AI306" s="950"/>
      <c r="AJ306" s="950"/>
      <c r="AK306" s="951"/>
      <c r="AL306" s="150" t="str">
        <f>IFERROR(VLOOKUP(B306,'Ficha 2. DATOS ACTUACIONES RHB'!$D$64:$AR$143,27,0),"")</f>
        <v/>
      </c>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c r="AAW306"/>
      <c r="AAX306"/>
      <c r="AAY306"/>
      <c r="AAZ306"/>
      <c r="ABA306"/>
      <c r="ABB306"/>
      <c r="ABC306"/>
      <c r="ABD306"/>
      <c r="ABE306"/>
      <c r="ABF306"/>
      <c r="ABG306"/>
      <c r="ABH306"/>
      <c r="ABI306"/>
      <c r="ABJ306"/>
      <c r="ABK306"/>
      <c r="ABL306"/>
      <c r="ABM306"/>
      <c r="ABN306"/>
      <c r="ABO306"/>
      <c r="ABP306"/>
      <c r="ABQ306"/>
      <c r="ABR306"/>
      <c r="ABS306"/>
      <c r="ABT306"/>
      <c r="ABU306"/>
      <c r="ABV306"/>
      <c r="ABW306"/>
      <c r="ABX306"/>
      <c r="ABY306"/>
      <c r="ABZ306"/>
      <c r="ACA306"/>
      <c r="ACB306"/>
      <c r="ACC306"/>
      <c r="ACD306"/>
      <c r="ACE306"/>
      <c r="ACF306"/>
      <c r="ACG306"/>
      <c r="ACH306"/>
      <c r="ACI306"/>
      <c r="ACJ306"/>
      <c r="ACK306"/>
      <c r="ACL306"/>
      <c r="ACM306"/>
      <c r="ACN306"/>
      <c r="ACO306"/>
      <c r="ACP306"/>
      <c r="ACQ306"/>
      <c r="ACR306"/>
      <c r="ACS306"/>
      <c r="ACT306"/>
      <c r="ACU306"/>
      <c r="ACV306"/>
      <c r="ACW306"/>
      <c r="ACX306"/>
      <c r="ACY306"/>
      <c r="ACZ306"/>
      <c r="ADA306"/>
      <c r="ADB306"/>
      <c r="ADC306"/>
      <c r="ADD306"/>
      <c r="ADE306"/>
      <c r="ADF306"/>
      <c r="ADG306"/>
      <c r="ADH306"/>
      <c r="ADI306"/>
      <c r="ADJ306"/>
      <c r="ADK306"/>
      <c r="ADL306"/>
      <c r="ADM306"/>
      <c r="ADN306"/>
      <c r="ADO306"/>
      <c r="ADP306"/>
      <c r="ADQ306"/>
      <c r="ADR306"/>
      <c r="ADS306"/>
      <c r="ADT306"/>
      <c r="ADU306"/>
      <c r="ADV306"/>
      <c r="ADW306"/>
      <c r="ADX306"/>
      <c r="ADY306"/>
      <c r="ADZ306"/>
      <c r="AEA306"/>
      <c r="AEB306"/>
      <c r="AEC306"/>
      <c r="AED306"/>
      <c r="AEE306"/>
      <c r="AEF306"/>
      <c r="AEG306"/>
      <c r="AEH306"/>
      <c r="AEI306"/>
      <c r="AEJ306"/>
      <c r="AEK306"/>
      <c r="AEL306"/>
      <c r="AEM306"/>
      <c r="AEN306"/>
      <c r="AEO306"/>
      <c r="AEP306"/>
      <c r="AEQ306"/>
      <c r="AER306"/>
      <c r="AES306"/>
      <c r="AET306"/>
      <c r="AEU306"/>
      <c r="AEV306"/>
      <c r="AEW306"/>
      <c r="AEX306"/>
      <c r="AEY306"/>
      <c r="AEZ306"/>
      <c r="AFA306"/>
      <c r="AFB306"/>
      <c r="AFC306"/>
      <c r="AFD306"/>
      <c r="AFE306"/>
      <c r="AFF306"/>
      <c r="AFG306"/>
      <c r="AFH306"/>
      <c r="AFI306"/>
      <c r="AFJ306"/>
      <c r="AFK306"/>
      <c r="AFL306"/>
      <c r="AFM306"/>
      <c r="AFN306"/>
      <c r="AFO306"/>
      <c r="AFP306"/>
      <c r="AFQ306"/>
      <c r="AFR306"/>
      <c r="AFS306"/>
      <c r="AFT306"/>
      <c r="AFU306"/>
      <c r="AFV306"/>
      <c r="AFW306"/>
      <c r="AFX306"/>
      <c r="AFY306"/>
      <c r="AFZ306"/>
      <c r="AGA306"/>
      <c r="AGB306"/>
      <c r="AGC306"/>
      <c r="AGD306"/>
      <c r="AGE306"/>
      <c r="AGF306"/>
      <c r="AGG306"/>
      <c r="AGH306"/>
      <c r="AGI306"/>
      <c r="AGJ306"/>
      <c r="AGK306"/>
      <c r="AGL306"/>
      <c r="AGM306"/>
      <c r="AGN306"/>
      <c r="AGO306"/>
      <c r="AGP306"/>
      <c r="AGQ306"/>
      <c r="AGR306"/>
      <c r="AGS306"/>
      <c r="AGT306"/>
      <c r="AGU306"/>
      <c r="AGV306"/>
      <c r="AGW306"/>
      <c r="AGX306"/>
      <c r="AGY306"/>
      <c r="AGZ306"/>
      <c r="AHA306"/>
      <c r="AHB306"/>
      <c r="AHC306"/>
      <c r="AHD306"/>
      <c r="AHE306"/>
      <c r="AHF306"/>
      <c r="AHG306"/>
      <c r="AHH306"/>
      <c r="AHI306"/>
      <c r="AHJ306"/>
      <c r="AHK306"/>
      <c r="AHL306"/>
      <c r="AHM306"/>
      <c r="AHN306"/>
      <c r="AHO306"/>
      <c r="AHP306"/>
      <c r="AHQ306"/>
      <c r="AHR306"/>
      <c r="AHS306"/>
      <c r="AHT306"/>
      <c r="AHU306"/>
      <c r="AHV306"/>
      <c r="AHW306"/>
      <c r="AHX306"/>
      <c r="AHY306"/>
      <c r="AHZ306"/>
      <c r="AIA306"/>
      <c r="AIB306"/>
      <c r="AIC306"/>
      <c r="AID306"/>
      <c r="AIE306"/>
      <c r="AIF306"/>
      <c r="AIG306"/>
      <c r="AIH306"/>
      <c r="AII306"/>
      <c r="AIJ306"/>
      <c r="AIK306"/>
      <c r="AIL306"/>
      <c r="AIM306"/>
      <c r="AIN306"/>
      <c r="AIO306"/>
      <c r="AIP306"/>
      <c r="AIQ306"/>
      <c r="AIR306"/>
      <c r="AIS306"/>
      <c r="AIT306"/>
      <c r="AIU306"/>
      <c r="AIV306"/>
      <c r="AIW306"/>
      <c r="AIX306"/>
      <c r="AIY306"/>
      <c r="AIZ306"/>
      <c r="AJA306"/>
      <c r="AJB306"/>
      <c r="AJC306"/>
      <c r="AJD306"/>
      <c r="AJE306"/>
      <c r="AJF306"/>
      <c r="AJG306"/>
      <c r="AJH306"/>
      <c r="AJI306"/>
      <c r="AJJ306"/>
      <c r="AJK306"/>
      <c r="AJL306"/>
      <c r="AJM306"/>
      <c r="AJN306"/>
      <c r="AJO306"/>
      <c r="AJP306"/>
      <c r="AJQ306"/>
      <c r="AJR306"/>
      <c r="AJS306"/>
      <c r="AJT306"/>
      <c r="AJU306"/>
      <c r="AJV306"/>
      <c r="AJW306"/>
      <c r="AJX306"/>
      <c r="AJY306"/>
      <c r="AJZ306"/>
      <c r="AKA306"/>
      <c r="AKB306"/>
      <c r="AKC306"/>
      <c r="AKD306"/>
      <c r="AKE306"/>
      <c r="AKF306"/>
      <c r="AKG306"/>
      <c r="AKH306"/>
      <c r="AKI306"/>
      <c r="AKJ306"/>
      <c r="AKK306"/>
      <c r="AKL306"/>
      <c r="AKM306"/>
      <c r="AKN306"/>
      <c r="AKO306"/>
      <c r="AKP306"/>
      <c r="AKQ306"/>
      <c r="AKR306"/>
      <c r="AKS306"/>
      <c r="AKT306"/>
      <c r="AKU306"/>
      <c r="AKV306"/>
      <c r="AKW306"/>
      <c r="AKX306"/>
      <c r="AKY306"/>
      <c r="AKZ306"/>
      <c r="ALA306"/>
      <c r="ALB306"/>
      <c r="ALC306"/>
      <c r="ALD306"/>
      <c r="ALE306"/>
    </row>
    <row r="307" spans="2:993" ht="14.15" customHeight="1" x14ac:dyDescent="0.25">
      <c r="B307" s="114" t="str">
        <f>IFERROR(VLOOKUP(77,'Ficha 2. DATOS ACTUACIONES RHB'!$C$64:$AM$143,2,0),"")</f>
        <v/>
      </c>
      <c r="C307" s="779" t="str">
        <f>IFERROR(VLOOKUP(B307,'Ficha 2. DATOS ACTUACIONES RHB'!$D$64:$AR$143,2,0),"")</f>
        <v/>
      </c>
      <c r="D307" s="780"/>
      <c r="E307" s="780"/>
      <c r="F307" s="780"/>
      <c r="G307" s="780"/>
      <c r="H307" s="780"/>
      <c r="I307" s="780"/>
      <c r="J307" s="781"/>
      <c r="K307" s="769" t="str">
        <f>IFERROR(VLOOKUP(B307,'Ficha 2. DATOS ACTUACIONES RHB'!$D$64:$AR$143,15,0),"")</f>
        <v/>
      </c>
      <c r="L307" s="769"/>
      <c r="M307" s="493" t="str">
        <f>IFERROR(VLOOKUP(B307,'Ficha 2. DATOS ACTUACIONES RHB'!$D$64:$AR$143,24,0),"")</f>
        <v/>
      </c>
      <c r="N307" s="494"/>
      <c r="O307" s="494"/>
      <c r="P307" s="494"/>
      <c r="Q307" s="495"/>
      <c r="R307" s="493" t="str">
        <f t="shared" si="73"/>
        <v/>
      </c>
      <c r="S307" s="494"/>
      <c r="T307" s="494"/>
      <c r="U307" s="494"/>
      <c r="V307" s="495"/>
      <c r="W307" s="967" t="str">
        <f t="shared" si="74"/>
        <v/>
      </c>
      <c r="X307" s="968"/>
      <c r="Y307" s="968"/>
      <c r="Z307" s="968"/>
      <c r="AA307" s="969"/>
      <c r="AB307" s="493" t="str">
        <f t="shared" si="75"/>
        <v/>
      </c>
      <c r="AC307" s="494"/>
      <c r="AD307" s="494"/>
      <c r="AE307" s="494"/>
      <c r="AF307" s="495"/>
      <c r="AG307" s="973" t="str">
        <f t="shared" si="80"/>
        <v/>
      </c>
      <c r="AH307" s="950"/>
      <c r="AI307" s="950"/>
      <c r="AJ307" s="950"/>
      <c r="AK307" s="951"/>
      <c r="AL307" s="150" t="str">
        <f>IFERROR(VLOOKUP(B307,'Ficha 2. DATOS ACTUACIONES RHB'!$D$64:$AR$143,27,0),"")</f>
        <v/>
      </c>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c r="AAW307"/>
      <c r="AAX307"/>
      <c r="AAY307"/>
      <c r="AAZ307"/>
      <c r="ABA307"/>
      <c r="ABB307"/>
      <c r="ABC307"/>
      <c r="ABD307"/>
      <c r="ABE307"/>
      <c r="ABF307"/>
      <c r="ABG307"/>
      <c r="ABH307"/>
      <c r="ABI307"/>
      <c r="ABJ307"/>
      <c r="ABK307"/>
      <c r="ABL307"/>
      <c r="ABM307"/>
      <c r="ABN307"/>
      <c r="ABO307"/>
      <c r="ABP307"/>
      <c r="ABQ307"/>
      <c r="ABR307"/>
      <c r="ABS307"/>
      <c r="ABT307"/>
      <c r="ABU307"/>
      <c r="ABV307"/>
      <c r="ABW307"/>
      <c r="ABX307"/>
      <c r="ABY307"/>
      <c r="ABZ307"/>
      <c r="ACA307"/>
      <c r="ACB307"/>
      <c r="ACC307"/>
      <c r="ACD307"/>
      <c r="ACE307"/>
      <c r="ACF307"/>
      <c r="ACG307"/>
      <c r="ACH307"/>
      <c r="ACI307"/>
      <c r="ACJ307"/>
      <c r="ACK307"/>
      <c r="ACL307"/>
      <c r="ACM307"/>
      <c r="ACN307"/>
      <c r="ACO307"/>
      <c r="ACP307"/>
      <c r="ACQ307"/>
      <c r="ACR307"/>
      <c r="ACS307"/>
      <c r="ACT307"/>
      <c r="ACU307"/>
      <c r="ACV307"/>
      <c r="ACW307"/>
      <c r="ACX307"/>
      <c r="ACY307"/>
      <c r="ACZ307"/>
      <c r="ADA307"/>
      <c r="ADB307"/>
      <c r="ADC307"/>
      <c r="ADD307"/>
      <c r="ADE307"/>
      <c r="ADF307"/>
      <c r="ADG307"/>
      <c r="ADH307"/>
      <c r="ADI307"/>
      <c r="ADJ307"/>
      <c r="ADK307"/>
      <c r="ADL307"/>
      <c r="ADM307"/>
      <c r="ADN307"/>
      <c r="ADO307"/>
      <c r="ADP307"/>
      <c r="ADQ307"/>
      <c r="ADR307"/>
      <c r="ADS307"/>
      <c r="ADT307"/>
      <c r="ADU307"/>
      <c r="ADV307"/>
      <c r="ADW307"/>
      <c r="ADX307"/>
      <c r="ADY307"/>
      <c r="ADZ307"/>
      <c r="AEA307"/>
      <c r="AEB307"/>
      <c r="AEC307"/>
      <c r="AED307"/>
      <c r="AEE307"/>
      <c r="AEF307"/>
      <c r="AEG307"/>
      <c r="AEH307"/>
      <c r="AEI307"/>
      <c r="AEJ307"/>
      <c r="AEK307"/>
      <c r="AEL307"/>
      <c r="AEM307"/>
      <c r="AEN307"/>
      <c r="AEO307"/>
      <c r="AEP307"/>
      <c r="AEQ307"/>
      <c r="AER307"/>
      <c r="AES307"/>
      <c r="AET307"/>
      <c r="AEU307"/>
      <c r="AEV307"/>
      <c r="AEW307"/>
      <c r="AEX307"/>
      <c r="AEY307"/>
      <c r="AEZ307"/>
      <c r="AFA307"/>
      <c r="AFB307"/>
      <c r="AFC307"/>
      <c r="AFD307"/>
      <c r="AFE307"/>
      <c r="AFF307"/>
      <c r="AFG307"/>
      <c r="AFH307"/>
      <c r="AFI307"/>
      <c r="AFJ307"/>
      <c r="AFK307"/>
      <c r="AFL307"/>
      <c r="AFM307"/>
      <c r="AFN307"/>
      <c r="AFO307"/>
      <c r="AFP307"/>
      <c r="AFQ307"/>
      <c r="AFR307"/>
      <c r="AFS307"/>
      <c r="AFT307"/>
      <c r="AFU307"/>
      <c r="AFV307"/>
      <c r="AFW307"/>
      <c r="AFX307"/>
      <c r="AFY307"/>
      <c r="AFZ307"/>
      <c r="AGA307"/>
      <c r="AGB307"/>
      <c r="AGC307"/>
      <c r="AGD307"/>
      <c r="AGE307"/>
      <c r="AGF307"/>
      <c r="AGG307"/>
      <c r="AGH307"/>
      <c r="AGI307"/>
      <c r="AGJ307"/>
      <c r="AGK307"/>
      <c r="AGL307"/>
      <c r="AGM307"/>
      <c r="AGN307"/>
      <c r="AGO307"/>
      <c r="AGP307"/>
      <c r="AGQ307"/>
      <c r="AGR307"/>
      <c r="AGS307"/>
      <c r="AGT307"/>
      <c r="AGU307"/>
      <c r="AGV307"/>
      <c r="AGW307"/>
      <c r="AGX307"/>
      <c r="AGY307"/>
      <c r="AGZ307"/>
      <c r="AHA307"/>
      <c r="AHB307"/>
      <c r="AHC307"/>
      <c r="AHD307"/>
      <c r="AHE307"/>
      <c r="AHF307"/>
      <c r="AHG307"/>
      <c r="AHH307"/>
      <c r="AHI307"/>
      <c r="AHJ307"/>
      <c r="AHK307"/>
      <c r="AHL307"/>
      <c r="AHM307"/>
      <c r="AHN307"/>
      <c r="AHO307"/>
      <c r="AHP307"/>
      <c r="AHQ307"/>
      <c r="AHR307"/>
      <c r="AHS307"/>
      <c r="AHT307"/>
      <c r="AHU307"/>
      <c r="AHV307"/>
      <c r="AHW307"/>
      <c r="AHX307"/>
      <c r="AHY307"/>
      <c r="AHZ307"/>
      <c r="AIA307"/>
      <c r="AIB307"/>
      <c r="AIC307"/>
      <c r="AID307"/>
      <c r="AIE307"/>
      <c r="AIF307"/>
      <c r="AIG307"/>
      <c r="AIH307"/>
      <c r="AII307"/>
      <c r="AIJ307"/>
      <c r="AIK307"/>
      <c r="AIL307"/>
      <c r="AIM307"/>
      <c r="AIN307"/>
      <c r="AIO307"/>
      <c r="AIP307"/>
      <c r="AIQ307"/>
      <c r="AIR307"/>
      <c r="AIS307"/>
      <c r="AIT307"/>
      <c r="AIU307"/>
      <c r="AIV307"/>
      <c r="AIW307"/>
      <c r="AIX307"/>
      <c r="AIY307"/>
      <c r="AIZ307"/>
      <c r="AJA307"/>
      <c r="AJB307"/>
      <c r="AJC307"/>
      <c r="AJD307"/>
      <c r="AJE307"/>
      <c r="AJF307"/>
      <c r="AJG307"/>
      <c r="AJH307"/>
      <c r="AJI307"/>
      <c r="AJJ307"/>
      <c r="AJK307"/>
      <c r="AJL307"/>
      <c r="AJM307"/>
      <c r="AJN307"/>
      <c r="AJO307"/>
      <c r="AJP307"/>
      <c r="AJQ307"/>
      <c r="AJR307"/>
      <c r="AJS307"/>
      <c r="AJT307"/>
      <c r="AJU307"/>
      <c r="AJV307"/>
      <c r="AJW307"/>
      <c r="AJX307"/>
      <c r="AJY307"/>
      <c r="AJZ307"/>
      <c r="AKA307"/>
      <c r="AKB307"/>
      <c r="AKC307"/>
      <c r="AKD307"/>
      <c r="AKE307"/>
      <c r="AKF307"/>
      <c r="AKG307"/>
      <c r="AKH307"/>
      <c r="AKI307"/>
      <c r="AKJ307"/>
      <c r="AKK307"/>
      <c r="AKL307"/>
      <c r="AKM307"/>
      <c r="AKN307"/>
      <c r="AKO307"/>
      <c r="AKP307"/>
      <c r="AKQ307"/>
      <c r="AKR307"/>
      <c r="AKS307"/>
      <c r="AKT307"/>
      <c r="AKU307"/>
      <c r="AKV307"/>
      <c r="AKW307"/>
      <c r="AKX307"/>
      <c r="AKY307"/>
      <c r="AKZ307"/>
      <c r="ALA307"/>
      <c r="ALB307"/>
      <c r="ALC307"/>
      <c r="ALD307"/>
      <c r="ALE307"/>
    </row>
    <row r="308" spans="2:993" ht="14.15" customHeight="1" x14ac:dyDescent="0.25">
      <c r="B308" s="114" t="str">
        <f>IFERROR(VLOOKUP(78,'Ficha 2. DATOS ACTUACIONES RHB'!$C$64:$AM$143,2,0),"")</f>
        <v/>
      </c>
      <c r="C308" s="779" t="str">
        <f>IFERROR(VLOOKUP(B308,'Ficha 2. DATOS ACTUACIONES RHB'!$D$64:$AR$143,2,0),"")</f>
        <v/>
      </c>
      <c r="D308" s="780"/>
      <c r="E308" s="780"/>
      <c r="F308" s="780"/>
      <c r="G308" s="780"/>
      <c r="H308" s="780"/>
      <c r="I308" s="780"/>
      <c r="J308" s="781"/>
      <c r="K308" s="769" t="str">
        <f>IFERROR(VLOOKUP(B308,'Ficha 2. DATOS ACTUACIONES RHB'!$D$64:$AR$143,15,0),"")</f>
        <v/>
      </c>
      <c r="L308" s="769"/>
      <c r="M308" s="493" t="str">
        <f>IFERROR(VLOOKUP(B308,'Ficha 2. DATOS ACTUACIONES RHB'!$D$64:$AR$143,24,0),"")</f>
        <v/>
      </c>
      <c r="N308" s="494"/>
      <c r="O308" s="494"/>
      <c r="P308" s="494"/>
      <c r="Q308" s="495"/>
      <c r="R308" s="493" t="str">
        <f t="shared" si="73"/>
        <v/>
      </c>
      <c r="S308" s="494"/>
      <c r="T308" s="494"/>
      <c r="U308" s="494"/>
      <c r="V308" s="495"/>
      <c r="W308" s="967" t="str">
        <f t="shared" si="74"/>
        <v/>
      </c>
      <c r="X308" s="968"/>
      <c r="Y308" s="968"/>
      <c r="Z308" s="968"/>
      <c r="AA308" s="969"/>
      <c r="AB308" s="493" t="str">
        <f t="shared" si="75"/>
        <v/>
      </c>
      <c r="AC308" s="494"/>
      <c r="AD308" s="494"/>
      <c r="AE308" s="494"/>
      <c r="AF308" s="495"/>
      <c r="AG308" s="973" t="str">
        <f t="shared" si="80"/>
        <v/>
      </c>
      <c r="AH308" s="950"/>
      <c r="AI308" s="950"/>
      <c r="AJ308" s="950"/>
      <c r="AK308" s="951"/>
      <c r="AL308" s="150" t="str">
        <f>IFERROR(VLOOKUP(B308,'Ficha 2. DATOS ACTUACIONES RHB'!$D$64:$AR$143,27,0),"")</f>
        <v/>
      </c>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c r="AAA308"/>
      <c r="AAB308"/>
      <c r="AAC308"/>
      <c r="AAD308"/>
      <c r="AAE308"/>
      <c r="AAF308"/>
      <c r="AAG308"/>
      <c r="AAH308"/>
      <c r="AAI308"/>
      <c r="AAJ308"/>
      <c r="AAK308"/>
      <c r="AAL308"/>
      <c r="AAM308"/>
      <c r="AAN308"/>
      <c r="AAO308"/>
      <c r="AAP308"/>
      <c r="AAQ308"/>
      <c r="AAR308"/>
      <c r="AAS308"/>
      <c r="AAT308"/>
      <c r="AAU308"/>
      <c r="AAV308"/>
      <c r="AAW308"/>
      <c r="AAX308"/>
      <c r="AAY308"/>
      <c r="AAZ308"/>
      <c r="ABA308"/>
      <c r="ABB308"/>
      <c r="ABC308"/>
      <c r="ABD308"/>
      <c r="ABE308"/>
      <c r="ABF308"/>
      <c r="ABG308"/>
      <c r="ABH308"/>
      <c r="ABI308"/>
      <c r="ABJ308"/>
      <c r="ABK308"/>
      <c r="ABL308"/>
      <c r="ABM308"/>
      <c r="ABN308"/>
      <c r="ABO308"/>
      <c r="ABP308"/>
      <c r="ABQ308"/>
      <c r="ABR308"/>
      <c r="ABS308"/>
      <c r="ABT308"/>
      <c r="ABU308"/>
      <c r="ABV308"/>
      <c r="ABW308"/>
      <c r="ABX308"/>
      <c r="ABY308"/>
      <c r="ABZ308"/>
      <c r="ACA308"/>
      <c r="ACB308"/>
      <c r="ACC308"/>
      <c r="ACD308"/>
      <c r="ACE308"/>
      <c r="ACF308"/>
      <c r="ACG308"/>
      <c r="ACH308"/>
      <c r="ACI308"/>
      <c r="ACJ308"/>
      <c r="ACK308"/>
      <c r="ACL308"/>
      <c r="ACM308"/>
      <c r="ACN308"/>
      <c r="ACO308"/>
      <c r="ACP308"/>
      <c r="ACQ308"/>
      <c r="ACR308"/>
      <c r="ACS308"/>
      <c r="ACT308"/>
      <c r="ACU308"/>
      <c r="ACV308"/>
      <c r="ACW308"/>
      <c r="ACX308"/>
      <c r="ACY308"/>
      <c r="ACZ308"/>
      <c r="ADA308"/>
      <c r="ADB308"/>
      <c r="ADC308"/>
      <c r="ADD308"/>
      <c r="ADE308"/>
      <c r="ADF308"/>
      <c r="ADG308"/>
      <c r="ADH308"/>
      <c r="ADI308"/>
      <c r="ADJ308"/>
      <c r="ADK308"/>
      <c r="ADL308"/>
      <c r="ADM308"/>
      <c r="ADN308"/>
      <c r="ADO308"/>
      <c r="ADP308"/>
      <c r="ADQ308"/>
      <c r="ADR308"/>
      <c r="ADS308"/>
      <c r="ADT308"/>
      <c r="ADU308"/>
      <c r="ADV308"/>
      <c r="ADW308"/>
      <c r="ADX308"/>
      <c r="ADY308"/>
      <c r="ADZ308"/>
      <c r="AEA308"/>
      <c r="AEB308"/>
      <c r="AEC308"/>
      <c r="AED308"/>
      <c r="AEE308"/>
      <c r="AEF308"/>
      <c r="AEG308"/>
      <c r="AEH308"/>
      <c r="AEI308"/>
      <c r="AEJ308"/>
      <c r="AEK308"/>
      <c r="AEL308"/>
      <c r="AEM308"/>
      <c r="AEN308"/>
      <c r="AEO308"/>
      <c r="AEP308"/>
      <c r="AEQ308"/>
      <c r="AER308"/>
      <c r="AES308"/>
      <c r="AET308"/>
      <c r="AEU308"/>
      <c r="AEV308"/>
      <c r="AEW308"/>
      <c r="AEX308"/>
      <c r="AEY308"/>
      <c r="AEZ308"/>
      <c r="AFA308"/>
      <c r="AFB308"/>
      <c r="AFC308"/>
      <c r="AFD308"/>
      <c r="AFE308"/>
      <c r="AFF308"/>
      <c r="AFG308"/>
      <c r="AFH308"/>
      <c r="AFI308"/>
      <c r="AFJ308"/>
      <c r="AFK308"/>
      <c r="AFL308"/>
      <c r="AFM308"/>
      <c r="AFN308"/>
      <c r="AFO308"/>
      <c r="AFP308"/>
      <c r="AFQ308"/>
      <c r="AFR308"/>
      <c r="AFS308"/>
      <c r="AFT308"/>
      <c r="AFU308"/>
      <c r="AFV308"/>
      <c r="AFW308"/>
      <c r="AFX308"/>
      <c r="AFY308"/>
      <c r="AFZ308"/>
      <c r="AGA308"/>
      <c r="AGB308"/>
      <c r="AGC308"/>
      <c r="AGD308"/>
      <c r="AGE308"/>
      <c r="AGF308"/>
      <c r="AGG308"/>
      <c r="AGH308"/>
      <c r="AGI308"/>
      <c r="AGJ308"/>
      <c r="AGK308"/>
      <c r="AGL308"/>
      <c r="AGM308"/>
      <c r="AGN308"/>
      <c r="AGO308"/>
      <c r="AGP308"/>
      <c r="AGQ308"/>
      <c r="AGR308"/>
      <c r="AGS308"/>
      <c r="AGT308"/>
      <c r="AGU308"/>
      <c r="AGV308"/>
      <c r="AGW308"/>
      <c r="AGX308"/>
      <c r="AGY308"/>
      <c r="AGZ308"/>
      <c r="AHA308"/>
      <c r="AHB308"/>
      <c r="AHC308"/>
      <c r="AHD308"/>
      <c r="AHE308"/>
      <c r="AHF308"/>
      <c r="AHG308"/>
      <c r="AHH308"/>
      <c r="AHI308"/>
      <c r="AHJ308"/>
      <c r="AHK308"/>
      <c r="AHL308"/>
      <c r="AHM308"/>
      <c r="AHN308"/>
      <c r="AHO308"/>
      <c r="AHP308"/>
      <c r="AHQ308"/>
      <c r="AHR308"/>
      <c r="AHS308"/>
      <c r="AHT308"/>
      <c r="AHU308"/>
      <c r="AHV308"/>
      <c r="AHW308"/>
      <c r="AHX308"/>
      <c r="AHY308"/>
      <c r="AHZ308"/>
      <c r="AIA308"/>
      <c r="AIB308"/>
      <c r="AIC308"/>
      <c r="AID308"/>
      <c r="AIE308"/>
      <c r="AIF308"/>
      <c r="AIG308"/>
      <c r="AIH308"/>
      <c r="AII308"/>
      <c r="AIJ308"/>
      <c r="AIK308"/>
      <c r="AIL308"/>
      <c r="AIM308"/>
      <c r="AIN308"/>
      <c r="AIO308"/>
      <c r="AIP308"/>
      <c r="AIQ308"/>
      <c r="AIR308"/>
      <c r="AIS308"/>
      <c r="AIT308"/>
      <c r="AIU308"/>
      <c r="AIV308"/>
      <c r="AIW308"/>
      <c r="AIX308"/>
      <c r="AIY308"/>
      <c r="AIZ308"/>
      <c r="AJA308"/>
      <c r="AJB308"/>
      <c r="AJC308"/>
      <c r="AJD308"/>
      <c r="AJE308"/>
      <c r="AJF308"/>
      <c r="AJG308"/>
      <c r="AJH308"/>
      <c r="AJI308"/>
      <c r="AJJ308"/>
      <c r="AJK308"/>
      <c r="AJL308"/>
      <c r="AJM308"/>
      <c r="AJN308"/>
      <c r="AJO308"/>
      <c r="AJP308"/>
      <c r="AJQ308"/>
      <c r="AJR308"/>
      <c r="AJS308"/>
      <c r="AJT308"/>
      <c r="AJU308"/>
      <c r="AJV308"/>
      <c r="AJW308"/>
      <c r="AJX308"/>
      <c r="AJY308"/>
      <c r="AJZ308"/>
      <c r="AKA308"/>
      <c r="AKB308"/>
      <c r="AKC308"/>
      <c r="AKD308"/>
      <c r="AKE308"/>
      <c r="AKF308"/>
      <c r="AKG308"/>
      <c r="AKH308"/>
      <c r="AKI308"/>
      <c r="AKJ308"/>
      <c r="AKK308"/>
      <c r="AKL308"/>
      <c r="AKM308"/>
      <c r="AKN308"/>
      <c r="AKO308"/>
      <c r="AKP308"/>
      <c r="AKQ308"/>
      <c r="AKR308"/>
      <c r="AKS308"/>
      <c r="AKT308"/>
      <c r="AKU308"/>
      <c r="AKV308"/>
      <c r="AKW308"/>
      <c r="AKX308"/>
      <c r="AKY308"/>
      <c r="AKZ308"/>
      <c r="ALA308"/>
      <c r="ALB308"/>
      <c r="ALC308"/>
      <c r="ALD308"/>
      <c r="ALE308"/>
    </row>
    <row r="309" spans="2:993" ht="14.15" customHeight="1" x14ac:dyDescent="0.25">
      <c r="B309" s="114" t="str">
        <f>IFERROR(VLOOKUP(79,'Ficha 2. DATOS ACTUACIONES RHB'!$C$64:$AM$143,2,0),"")</f>
        <v/>
      </c>
      <c r="C309" s="779" t="str">
        <f>IFERROR(VLOOKUP(B309,'Ficha 2. DATOS ACTUACIONES RHB'!$D$64:$AR$143,2,0),"")</f>
        <v/>
      </c>
      <c r="D309" s="780"/>
      <c r="E309" s="780"/>
      <c r="F309" s="780"/>
      <c r="G309" s="780"/>
      <c r="H309" s="780"/>
      <c r="I309" s="780"/>
      <c r="J309" s="781"/>
      <c r="K309" s="769" t="str">
        <f>IFERROR(VLOOKUP(B309,'Ficha 2. DATOS ACTUACIONES RHB'!$D$64:$AR$143,15,0),"")</f>
        <v/>
      </c>
      <c r="L309" s="769"/>
      <c r="M309" s="493" t="str">
        <f>IFERROR(VLOOKUP(B309,'Ficha 2. DATOS ACTUACIONES RHB'!$D$64:$AR$143,24,0),"")</f>
        <v/>
      </c>
      <c r="N309" s="494"/>
      <c r="O309" s="494"/>
      <c r="P309" s="494"/>
      <c r="Q309" s="495"/>
      <c r="R309" s="493" t="str">
        <f t="shared" si="73"/>
        <v/>
      </c>
      <c r="S309" s="494"/>
      <c r="T309" s="494"/>
      <c r="U309" s="494"/>
      <c r="V309" s="495"/>
      <c r="W309" s="967" t="str">
        <f t="shared" si="74"/>
        <v/>
      </c>
      <c r="X309" s="968"/>
      <c r="Y309" s="968"/>
      <c r="Z309" s="968"/>
      <c r="AA309" s="969"/>
      <c r="AB309" s="493" t="str">
        <f t="shared" si="75"/>
        <v/>
      </c>
      <c r="AC309" s="494"/>
      <c r="AD309" s="494"/>
      <c r="AE309" s="494"/>
      <c r="AF309" s="495"/>
      <c r="AG309" s="973" t="str">
        <f t="shared" si="80"/>
        <v/>
      </c>
      <c r="AH309" s="950"/>
      <c r="AI309" s="950"/>
      <c r="AJ309" s="950"/>
      <c r="AK309" s="951"/>
      <c r="AL309" s="150" t="str">
        <f>IFERROR(VLOOKUP(B309,'Ficha 2. DATOS ACTUACIONES RHB'!$D$64:$AR$143,27,0),"")</f>
        <v/>
      </c>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c r="AAA309"/>
      <c r="AAB309"/>
      <c r="AAC309"/>
      <c r="AAD309"/>
      <c r="AAE309"/>
      <c r="AAF309"/>
      <c r="AAG309"/>
      <c r="AAH309"/>
      <c r="AAI309"/>
      <c r="AAJ309"/>
      <c r="AAK309"/>
      <c r="AAL309"/>
      <c r="AAM309"/>
      <c r="AAN309"/>
      <c r="AAO309"/>
      <c r="AAP309"/>
      <c r="AAQ309"/>
      <c r="AAR309"/>
      <c r="AAS309"/>
      <c r="AAT309"/>
      <c r="AAU309"/>
      <c r="AAV309"/>
      <c r="AAW309"/>
      <c r="AAX309"/>
      <c r="AAY309"/>
      <c r="AAZ309"/>
      <c r="ABA309"/>
      <c r="ABB309"/>
      <c r="ABC309"/>
      <c r="ABD309"/>
      <c r="ABE309"/>
      <c r="ABF309"/>
      <c r="ABG309"/>
      <c r="ABH309"/>
      <c r="ABI309"/>
      <c r="ABJ309"/>
      <c r="ABK309"/>
      <c r="ABL309"/>
      <c r="ABM309"/>
      <c r="ABN309"/>
      <c r="ABO309"/>
      <c r="ABP309"/>
      <c r="ABQ309"/>
      <c r="ABR309"/>
      <c r="ABS309"/>
      <c r="ABT309"/>
      <c r="ABU309"/>
      <c r="ABV309"/>
      <c r="ABW309"/>
      <c r="ABX309"/>
      <c r="ABY309"/>
      <c r="ABZ309"/>
      <c r="ACA309"/>
      <c r="ACB309"/>
      <c r="ACC309"/>
      <c r="ACD309"/>
      <c r="ACE309"/>
      <c r="ACF309"/>
      <c r="ACG309"/>
      <c r="ACH309"/>
      <c r="ACI309"/>
      <c r="ACJ309"/>
      <c r="ACK309"/>
      <c r="ACL309"/>
      <c r="ACM309"/>
      <c r="ACN309"/>
      <c r="ACO309"/>
      <c r="ACP309"/>
      <c r="ACQ309"/>
      <c r="ACR309"/>
      <c r="ACS309"/>
      <c r="ACT309"/>
      <c r="ACU309"/>
      <c r="ACV309"/>
      <c r="ACW309"/>
      <c r="ACX309"/>
      <c r="ACY309"/>
      <c r="ACZ309"/>
      <c r="ADA309"/>
      <c r="ADB309"/>
      <c r="ADC309"/>
      <c r="ADD309"/>
      <c r="ADE309"/>
      <c r="ADF309"/>
      <c r="ADG309"/>
      <c r="ADH309"/>
      <c r="ADI309"/>
      <c r="ADJ309"/>
      <c r="ADK309"/>
      <c r="ADL309"/>
      <c r="ADM309"/>
      <c r="ADN309"/>
      <c r="ADO309"/>
      <c r="ADP309"/>
      <c r="ADQ309"/>
      <c r="ADR309"/>
      <c r="ADS309"/>
      <c r="ADT309"/>
      <c r="ADU309"/>
      <c r="ADV309"/>
      <c r="ADW309"/>
      <c r="ADX309"/>
      <c r="ADY309"/>
      <c r="ADZ309"/>
      <c r="AEA309"/>
      <c r="AEB309"/>
      <c r="AEC309"/>
      <c r="AED309"/>
      <c r="AEE309"/>
      <c r="AEF309"/>
      <c r="AEG309"/>
      <c r="AEH309"/>
      <c r="AEI309"/>
      <c r="AEJ309"/>
      <c r="AEK309"/>
      <c r="AEL309"/>
      <c r="AEM309"/>
      <c r="AEN309"/>
      <c r="AEO309"/>
      <c r="AEP309"/>
      <c r="AEQ309"/>
      <c r="AER309"/>
      <c r="AES309"/>
      <c r="AET309"/>
      <c r="AEU309"/>
      <c r="AEV309"/>
      <c r="AEW309"/>
      <c r="AEX309"/>
      <c r="AEY309"/>
      <c r="AEZ309"/>
      <c r="AFA309"/>
      <c r="AFB309"/>
      <c r="AFC309"/>
      <c r="AFD309"/>
      <c r="AFE309"/>
      <c r="AFF309"/>
      <c r="AFG309"/>
      <c r="AFH309"/>
      <c r="AFI309"/>
      <c r="AFJ309"/>
      <c r="AFK309"/>
      <c r="AFL309"/>
      <c r="AFM309"/>
      <c r="AFN309"/>
      <c r="AFO309"/>
      <c r="AFP309"/>
      <c r="AFQ309"/>
      <c r="AFR309"/>
      <c r="AFS309"/>
      <c r="AFT309"/>
      <c r="AFU309"/>
      <c r="AFV309"/>
      <c r="AFW309"/>
      <c r="AFX309"/>
      <c r="AFY309"/>
      <c r="AFZ309"/>
      <c r="AGA309"/>
      <c r="AGB309"/>
      <c r="AGC309"/>
      <c r="AGD309"/>
      <c r="AGE309"/>
      <c r="AGF309"/>
      <c r="AGG309"/>
      <c r="AGH309"/>
      <c r="AGI309"/>
      <c r="AGJ309"/>
      <c r="AGK309"/>
      <c r="AGL309"/>
      <c r="AGM309"/>
      <c r="AGN309"/>
      <c r="AGO309"/>
      <c r="AGP309"/>
      <c r="AGQ309"/>
      <c r="AGR309"/>
      <c r="AGS309"/>
      <c r="AGT309"/>
      <c r="AGU309"/>
      <c r="AGV309"/>
      <c r="AGW309"/>
      <c r="AGX309"/>
      <c r="AGY309"/>
      <c r="AGZ309"/>
      <c r="AHA309"/>
      <c r="AHB309"/>
      <c r="AHC309"/>
      <c r="AHD309"/>
      <c r="AHE309"/>
      <c r="AHF309"/>
      <c r="AHG309"/>
      <c r="AHH309"/>
      <c r="AHI309"/>
      <c r="AHJ309"/>
      <c r="AHK309"/>
      <c r="AHL309"/>
      <c r="AHM309"/>
      <c r="AHN309"/>
      <c r="AHO309"/>
      <c r="AHP309"/>
      <c r="AHQ309"/>
      <c r="AHR309"/>
      <c r="AHS309"/>
      <c r="AHT309"/>
      <c r="AHU309"/>
      <c r="AHV309"/>
      <c r="AHW309"/>
      <c r="AHX309"/>
      <c r="AHY309"/>
      <c r="AHZ309"/>
      <c r="AIA309"/>
      <c r="AIB309"/>
      <c r="AIC309"/>
      <c r="AID309"/>
      <c r="AIE309"/>
      <c r="AIF309"/>
      <c r="AIG309"/>
      <c r="AIH309"/>
      <c r="AII309"/>
      <c r="AIJ309"/>
      <c r="AIK309"/>
      <c r="AIL309"/>
      <c r="AIM309"/>
      <c r="AIN309"/>
      <c r="AIO309"/>
      <c r="AIP309"/>
      <c r="AIQ309"/>
      <c r="AIR309"/>
      <c r="AIS309"/>
      <c r="AIT309"/>
      <c r="AIU309"/>
      <c r="AIV309"/>
      <c r="AIW309"/>
      <c r="AIX309"/>
      <c r="AIY309"/>
      <c r="AIZ309"/>
      <c r="AJA309"/>
      <c r="AJB309"/>
      <c r="AJC309"/>
      <c r="AJD309"/>
      <c r="AJE309"/>
      <c r="AJF309"/>
      <c r="AJG309"/>
      <c r="AJH309"/>
      <c r="AJI309"/>
      <c r="AJJ309"/>
      <c r="AJK309"/>
      <c r="AJL309"/>
      <c r="AJM309"/>
      <c r="AJN309"/>
      <c r="AJO309"/>
      <c r="AJP309"/>
      <c r="AJQ309"/>
      <c r="AJR309"/>
      <c r="AJS309"/>
      <c r="AJT309"/>
      <c r="AJU309"/>
      <c r="AJV309"/>
      <c r="AJW309"/>
      <c r="AJX309"/>
      <c r="AJY309"/>
      <c r="AJZ309"/>
      <c r="AKA309"/>
      <c r="AKB309"/>
      <c r="AKC309"/>
      <c r="AKD309"/>
      <c r="AKE309"/>
      <c r="AKF309"/>
      <c r="AKG309"/>
      <c r="AKH309"/>
      <c r="AKI309"/>
      <c r="AKJ309"/>
      <c r="AKK309"/>
      <c r="AKL309"/>
      <c r="AKM309"/>
      <c r="AKN309"/>
      <c r="AKO309"/>
      <c r="AKP309"/>
      <c r="AKQ309"/>
      <c r="AKR309"/>
      <c r="AKS309"/>
      <c r="AKT309"/>
      <c r="AKU309"/>
      <c r="AKV309"/>
      <c r="AKW309"/>
      <c r="AKX309"/>
      <c r="AKY309"/>
      <c r="AKZ309"/>
      <c r="ALA309"/>
      <c r="ALB309"/>
      <c r="ALC309"/>
      <c r="ALD309"/>
      <c r="ALE309"/>
    </row>
    <row r="310" spans="2:993" ht="14.15" customHeight="1" x14ac:dyDescent="0.25">
      <c r="B310" s="114" t="str">
        <f>IFERROR(VLOOKUP(80,'Ficha 2. DATOS ACTUACIONES RHB'!$C$64:$AM$143,2,0),"")</f>
        <v/>
      </c>
      <c r="C310" s="779" t="str">
        <f>IFERROR(VLOOKUP(B310,'Ficha 2. DATOS ACTUACIONES RHB'!$D$64:$AR$143,2,0),"")</f>
        <v/>
      </c>
      <c r="D310" s="780"/>
      <c r="E310" s="780"/>
      <c r="F310" s="780"/>
      <c r="G310" s="780"/>
      <c r="H310" s="780"/>
      <c r="I310" s="780"/>
      <c r="J310" s="781"/>
      <c r="K310" s="769" t="str">
        <f>IFERROR(VLOOKUP(B310,'Ficha 2. DATOS ACTUACIONES RHB'!$D$64:$AR$143,15,0),"")</f>
        <v/>
      </c>
      <c r="L310" s="769"/>
      <c r="M310" s="493" t="str">
        <f>IFERROR(VLOOKUP(B310,'Ficha 2. DATOS ACTUACIONES RHB'!$D$64:$AR$143,24,0),"")</f>
        <v/>
      </c>
      <c r="N310" s="494"/>
      <c r="O310" s="494"/>
      <c r="P310" s="494"/>
      <c r="Q310" s="495"/>
      <c r="R310" s="493" t="str">
        <f t="shared" si="70"/>
        <v/>
      </c>
      <c r="S310" s="494"/>
      <c r="T310" s="494"/>
      <c r="U310" s="494"/>
      <c r="V310" s="495"/>
      <c r="W310" s="967" t="str">
        <f t="shared" si="71"/>
        <v/>
      </c>
      <c r="X310" s="968"/>
      <c r="Y310" s="968"/>
      <c r="Z310" s="968"/>
      <c r="AA310" s="969"/>
      <c r="AB310" s="493" t="str">
        <f>IF(B310="","",IF(VLOOKUP(B310,$B$59:$AM$138,37,0)&lt;0,0,VLOOKUP(B310,$B$59:$AM$138,37,0)))</f>
        <v/>
      </c>
      <c r="AC310" s="494"/>
      <c r="AD310" s="494"/>
      <c r="AE310" s="494"/>
      <c r="AF310" s="495"/>
      <c r="AG310" s="973" t="str">
        <f t="shared" si="72"/>
        <v/>
      </c>
      <c r="AH310" s="950"/>
      <c r="AI310" s="950"/>
      <c r="AJ310" s="950"/>
      <c r="AK310" s="951"/>
      <c r="AL310" s="150" t="str">
        <f>IFERROR(VLOOKUP(B310,'Ficha 2. DATOS ACTUACIONES RHB'!$D$64:$AR$143,27,0),"")</f>
        <v/>
      </c>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c r="AAA310"/>
      <c r="AAB310"/>
      <c r="AAC310"/>
      <c r="AAD310"/>
      <c r="AAE310"/>
      <c r="AAF310"/>
      <c r="AAG310"/>
      <c r="AAH310"/>
      <c r="AAI310"/>
      <c r="AAJ310"/>
      <c r="AAK310"/>
      <c r="AAL310"/>
      <c r="AAM310"/>
      <c r="AAN310"/>
      <c r="AAO310"/>
      <c r="AAP310"/>
      <c r="AAQ310"/>
      <c r="AAR310"/>
      <c r="AAS310"/>
      <c r="AAT310"/>
      <c r="AAU310"/>
      <c r="AAV310"/>
      <c r="AAW310"/>
      <c r="AAX310"/>
      <c r="AAY310"/>
      <c r="AAZ310"/>
      <c r="ABA310"/>
      <c r="ABB310"/>
      <c r="ABC310"/>
      <c r="ABD310"/>
      <c r="ABE310"/>
      <c r="ABF310"/>
      <c r="ABG310"/>
      <c r="ABH310"/>
      <c r="ABI310"/>
      <c r="ABJ310"/>
      <c r="ABK310"/>
      <c r="ABL310"/>
      <c r="ABM310"/>
      <c r="ABN310"/>
      <c r="ABO310"/>
      <c r="ABP310"/>
      <c r="ABQ310"/>
      <c r="ABR310"/>
      <c r="ABS310"/>
      <c r="ABT310"/>
      <c r="ABU310"/>
      <c r="ABV310"/>
      <c r="ABW310"/>
      <c r="ABX310"/>
      <c r="ABY310"/>
      <c r="ABZ310"/>
      <c r="ACA310"/>
      <c r="ACB310"/>
      <c r="ACC310"/>
      <c r="ACD310"/>
      <c r="ACE310"/>
      <c r="ACF310"/>
      <c r="ACG310"/>
      <c r="ACH310"/>
      <c r="ACI310"/>
      <c r="ACJ310"/>
      <c r="ACK310"/>
      <c r="ACL310"/>
      <c r="ACM310"/>
      <c r="ACN310"/>
      <c r="ACO310"/>
      <c r="ACP310"/>
      <c r="ACQ310"/>
      <c r="ACR310"/>
      <c r="ACS310"/>
      <c r="ACT310"/>
      <c r="ACU310"/>
      <c r="ACV310"/>
      <c r="ACW310"/>
      <c r="ACX310"/>
      <c r="ACY310"/>
      <c r="ACZ310"/>
      <c r="ADA310"/>
      <c r="ADB310"/>
      <c r="ADC310"/>
      <c r="ADD310"/>
      <c r="ADE310"/>
      <c r="ADF310"/>
      <c r="ADG310"/>
      <c r="ADH310"/>
      <c r="ADI310"/>
      <c r="ADJ310"/>
      <c r="ADK310"/>
      <c r="ADL310"/>
      <c r="ADM310"/>
      <c r="ADN310"/>
      <c r="ADO310"/>
      <c r="ADP310"/>
      <c r="ADQ310"/>
      <c r="ADR310"/>
      <c r="ADS310"/>
      <c r="ADT310"/>
      <c r="ADU310"/>
      <c r="ADV310"/>
      <c r="ADW310"/>
      <c r="ADX310"/>
      <c r="ADY310"/>
      <c r="ADZ310"/>
      <c r="AEA310"/>
      <c r="AEB310"/>
      <c r="AEC310"/>
      <c r="AED310"/>
      <c r="AEE310"/>
      <c r="AEF310"/>
      <c r="AEG310"/>
      <c r="AEH310"/>
      <c r="AEI310"/>
      <c r="AEJ310"/>
      <c r="AEK310"/>
      <c r="AEL310"/>
      <c r="AEM310"/>
      <c r="AEN310"/>
      <c r="AEO310"/>
      <c r="AEP310"/>
      <c r="AEQ310"/>
      <c r="AER310"/>
      <c r="AES310"/>
      <c r="AET310"/>
      <c r="AEU310"/>
      <c r="AEV310"/>
      <c r="AEW310"/>
      <c r="AEX310"/>
      <c r="AEY310"/>
      <c r="AEZ310"/>
      <c r="AFA310"/>
      <c r="AFB310"/>
      <c r="AFC310"/>
      <c r="AFD310"/>
      <c r="AFE310"/>
      <c r="AFF310"/>
      <c r="AFG310"/>
      <c r="AFH310"/>
      <c r="AFI310"/>
      <c r="AFJ310"/>
      <c r="AFK310"/>
      <c r="AFL310"/>
      <c r="AFM310"/>
      <c r="AFN310"/>
      <c r="AFO310"/>
      <c r="AFP310"/>
      <c r="AFQ310"/>
      <c r="AFR310"/>
      <c r="AFS310"/>
      <c r="AFT310"/>
      <c r="AFU310"/>
      <c r="AFV310"/>
      <c r="AFW310"/>
      <c r="AFX310"/>
      <c r="AFY310"/>
      <c r="AFZ310"/>
      <c r="AGA310"/>
      <c r="AGB310"/>
      <c r="AGC310"/>
      <c r="AGD310"/>
      <c r="AGE310"/>
      <c r="AGF310"/>
      <c r="AGG310"/>
      <c r="AGH310"/>
      <c r="AGI310"/>
      <c r="AGJ310"/>
      <c r="AGK310"/>
      <c r="AGL310"/>
      <c r="AGM310"/>
      <c r="AGN310"/>
      <c r="AGO310"/>
      <c r="AGP310"/>
      <c r="AGQ310"/>
      <c r="AGR310"/>
      <c r="AGS310"/>
      <c r="AGT310"/>
      <c r="AGU310"/>
      <c r="AGV310"/>
      <c r="AGW310"/>
      <c r="AGX310"/>
      <c r="AGY310"/>
      <c r="AGZ310"/>
      <c r="AHA310"/>
      <c r="AHB310"/>
      <c r="AHC310"/>
      <c r="AHD310"/>
      <c r="AHE310"/>
      <c r="AHF310"/>
      <c r="AHG310"/>
      <c r="AHH310"/>
      <c r="AHI310"/>
      <c r="AHJ310"/>
      <c r="AHK310"/>
      <c r="AHL310"/>
      <c r="AHM310"/>
      <c r="AHN310"/>
      <c r="AHO310"/>
      <c r="AHP310"/>
      <c r="AHQ310"/>
      <c r="AHR310"/>
      <c r="AHS310"/>
      <c r="AHT310"/>
      <c r="AHU310"/>
      <c r="AHV310"/>
      <c r="AHW310"/>
      <c r="AHX310"/>
      <c r="AHY310"/>
      <c r="AHZ310"/>
      <c r="AIA310"/>
      <c r="AIB310"/>
      <c r="AIC310"/>
      <c r="AID310"/>
      <c r="AIE310"/>
      <c r="AIF310"/>
      <c r="AIG310"/>
      <c r="AIH310"/>
      <c r="AII310"/>
      <c r="AIJ310"/>
      <c r="AIK310"/>
      <c r="AIL310"/>
      <c r="AIM310"/>
      <c r="AIN310"/>
      <c r="AIO310"/>
      <c r="AIP310"/>
      <c r="AIQ310"/>
      <c r="AIR310"/>
      <c r="AIS310"/>
      <c r="AIT310"/>
      <c r="AIU310"/>
      <c r="AIV310"/>
      <c r="AIW310"/>
      <c r="AIX310"/>
      <c r="AIY310"/>
      <c r="AIZ310"/>
      <c r="AJA310"/>
      <c r="AJB310"/>
      <c r="AJC310"/>
      <c r="AJD310"/>
      <c r="AJE310"/>
      <c r="AJF310"/>
      <c r="AJG310"/>
      <c r="AJH310"/>
      <c r="AJI310"/>
      <c r="AJJ310"/>
      <c r="AJK310"/>
      <c r="AJL310"/>
      <c r="AJM310"/>
      <c r="AJN310"/>
      <c r="AJO310"/>
      <c r="AJP310"/>
      <c r="AJQ310"/>
      <c r="AJR310"/>
      <c r="AJS310"/>
      <c r="AJT310"/>
      <c r="AJU310"/>
      <c r="AJV310"/>
      <c r="AJW310"/>
      <c r="AJX310"/>
      <c r="AJY310"/>
      <c r="AJZ310"/>
      <c r="AKA310"/>
      <c r="AKB310"/>
      <c r="AKC310"/>
      <c r="AKD310"/>
      <c r="AKE310"/>
      <c r="AKF310"/>
      <c r="AKG310"/>
      <c r="AKH310"/>
      <c r="AKI310"/>
      <c r="AKJ310"/>
      <c r="AKK310"/>
      <c r="AKL310"/>
      <c r="AKM310"/>
      <c r="AKN310"/>
      <c r="AKO310"/>
      <c r="AKP310"/>
      <c r="AKQ310"/>
      <c r="AKR310"/>
      <c r="AKS310"/>
      <c r="AKT310"/>
      <c r="AKU310"/>
      <c r="AKV310"/>
      <c r="AKW310"/>
      <c r="AKX310"/>
      <c r="AKY310"/>
      <c r="AKZ310"/>
      <c r="ALA310"/>
      <c r="ALB310"/>
      <c r="ALC310"/>
      <c r="ALD310"/>
      <c r="ALE310"/>
    </row>
    <row r="311" spans="2:993" ht="14.15" customHeight="1" x14ac:dyDescent="0.25">
      <c r="B311" s="115"/>
      <c r="C311" s="68"/>
      <c r="D311" s="68"/>
      <c r="E311" s="68"/>
      <c r="F311" s="68"/>
      <c r="G311" s="68"/>
      <c r="H311" s="68"/>
      <c r="I311" s="68"/>
      <c r="J311" s="60" t="s">
        <v>109</v>
      </c>
      <c r="K311" s="769">
        <f>SUM(K231:L310)</f>
        <v>0</v>
      </c>
      <c r="L311" s="769"/>
      <c r="M311" s="493">
        <f>SUM(M231:Q310)</f>
        <v>0</v>
      </c>
      <c r="N311" s="494"/>
      <c r="O311" s="494"/>
      <c r="P311" s="494"/>
      <c r="Q311" s="495"/>
      <c r="R311" s="68"/>
      <c r="S311" s="68"/>
      <c r="T311" s="68"/>
      <c r="U311" s="68"/>
      <c r="V311" s="68"/>
      <c r="W311" s="68"/>
      <c r="X311" s="68"/>
      <c r="Y311" s="68"/>
      <c r="Z311" s="68"/>
      <c r="AA311" s="68"/>
      <c r="AB311" s="68"/>
      <c r="AC311" s="68"/>
      <c r="AD311" s="68"/>
      <c r="AE311" s="68"/>
      <c r="AF311" s="60" t="s">
        <v>107</v>
      </c>
      <c r="AG311" s="766">
        <f>SUM(AG231:AK310)</f>
        <v>0</v>
      </c>
      <c r="AH311" s="767"/>
      <c r="AI311" s="767"/>
      <c r="AJ311" s="767"/>
      <c r="AK311" s="768"/>
      <c r="AL311" s="67"/>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c r="AAA311"/>
      <c r="AAB311"/>
      <c r="AAC311"/>
      <c r="AAD311"/>
      <c r="AAE311"/>
      <c r="AAF311"/>
      <c r="AAG311"/>
      <c r="AAH311"/>
      <c r="AAI311"/>
      <c r="AAJ311"/>
      <c r="AAK311"/>
      <c r="AAL311"/>
      <c r="AAM311"/>
      <c r="AAN311"/>
      <c r="AAO311"/>
      <c r="AAP311"/>
      <c r="AAQ311"/>
      <c r="AAR311"/>
      <c r="AAS311"/>
      <c r="AAT311"/>
      <c r="AAU311"/>
      <c r="AAV311"/>
      <c r="AAW311"/>
      <c r="AAX311"/>
      <c r="AAY311"/>
      <c r="AAZ311"/>
      <c r="ABA311"/>
      <c r="ABB311"/>
      <c r="ABC311"/>
      <c r="ABD311"/>
      <c r="ABE311"/>
      <c r="ABF311"/>
      <c r="ABG311"/>
      <c r="ABH311"/>
      <c r="ABI311"/>
      <c r="ABJ311"/>
      <c r="ABK311"/>
      <c r="ABL311"/>
      <c r="ABM311"/>
      <c r="ABN311"/>
      <c r="ABO311"/>
      <c r="ABP311"/>
      <c r="ABQ311"/>
      <c r="ABR311"/>
      <c r="ABS311"/>
      <c r="ABT311"/>
      <c r="ABU311"/>
      <c r="ABV311"/>
      <c r="ABW311"/>
      <c r="ABX311"/>
      <c r="ABY311"/>
      <c r="ABZ311"/>
      <c r="ACA311"/>
      <c r="ACB311"/>
      <c r="ACC311"/>
      <c r="ACD311"/>
      <c r="ACE311"/>
      <c r="ACF311"/>
      <c r="ACG311"/>
      <c r="ACH311"/>
      <c r="ACI311"/>
      <c r="ACJ311"/>
      <c r="ACK311"/>
      <c r="ACL311"/>
      <c r="ACM311"/>
      <c r="ACN311"/>
      <c r="ACO311"/>
      <c r="ACP311"/>
      <c r="ACQ311"/>
      <c r="ACR311"/>
      <c r="ACS311"/>
      <c r="ACT311"/>
      <c r="ACU311"/>
      <c r="ACV311"/>
      <c r="ACW311"/>
      <c r="ACX311"/>
      <c r="ACY311"/>
      <c r="ACZ311"/>
      <c r="ADA311"/>
      <c r="ADB311"/>
      <c r="ADC311"/>
      <c r="ADD311"/>
      <c r="ADE311"/>
      <c r="ADF311"/>
      <c r="ADG311"/>
      <c r="ADH311"/>
      <c r="ADI311"/>
      <c r="ADJ311"/>
      <c r="ADK311"/>
      <c r="ADL311"/>
      <c r="ADM311"/>
      <c r="ADN311"/>
      <c r="ADO311"/>
      <c r="ADP311"/>
      <c r="ADQ311"/>
      <c r="ADR311"/>
      <c r="ADS311"/>
      <c r="ADT311"/>
      <c r="ADU311"/>
      <c r="ADV311"/>
      <c r="ADW311"/>
      <c r="ADX311"/>
      <c r="ADY311"/>
      <c r="ADZ311"/>
      <c r="AEA311"/>
      <c r="AEB311"/>
      <c r="AEC311"/>
      <c r="AED311"/>
      <c r="AEE311"/>
      <c r="AEF311"/>
      <c r="AEG311"/>
      <c r="AEH311"/>
      <c r="AEI311"/>
      <c r="AEJ311"/>
      <c r="AEK311"/>
      <c r="AEL311"/>
      <c r="AEM311"/>
      <c r="AEN311"/>
      <c r="AEO311"/>
      <c r="AEP311"/>
      <c r="AEQ311"/>
      <c r="AER311"/>
      <c r="AES311"/>
      <c r="AET311"/>
      <c r="AEU311"/>
      <c r="AEV311"/>
      <c r="AEW311"/>
      <c r="AEX311"/>
      <c r="AEY311"/>
      <c r="AEZ311"/>
      <c r="AFA311"/>
      <c r="AFB311"/>
      <c r="AFC311"/>
      <c r="AFD311"/>
      <c r="AFE311"/>
      <c r="AFF311"/>
      <c r="AFG311"/>
      <c r="AFH311"/>
      <c r="AFI311"/>
      <c r="AFJ311"/>
      <c r="AFK311"/>
      <c r="AFL311"/>
      <c r="AFM311"/>
      <c r="AFN311"/>
      <c r="AFO311"/>
      <c r="AFP311"/>
      <c r="AFQ311"/>
      <c r="AFR311"/>
      <c r="AFS311"/>
      <c r="AFT311"/>
      <c r="AFU311"/>
      <c r="AFV311"/>
      <c r="AFW311"/>
      <c r="AFX311"/>
      <c r="AFY311"/>
      <c r="AFZ311"/>
      <c r="AGA311"/>
      <c r="AGB311"/>
      <c r="AGC311"/>
      <c r="AGD311"/>
      <c r="AGE311"/>
      <c r="AGF311"/>
      <c r="AGG311"/>
      <c r="AGH311"/>
      <c r="AGI311"/>
      <c r="AGJ311"/>
      <c r="AGK311"/>
      <c r="AGL311"/>
      <c r="AGM311"/>
      <c r="AGN311"/>
      <c r="AGO311"/>
      <c r="AGP311"/>
      <c r="AGQ311"/>
      <c r="AGR311"/>
      <c r="AGS311"/>
      <c r="AGT311"/>
      <c r="AGU311"/>
      <c r="AGV311"/>
      <c r="AGW311"/>
      <c r="AGX311"/>
      <c r="AGY311"/>
      <c r="AGZ311"/>
      <c r="AHA311"/>
      <c r="AHB311"/>
      <c r="AHC311"/>
      <c r="AHD311"/>
      <c r="AHE311"/>
      <c r="AHF311"/>
      <c r="AHG311"/>
      <c r="AHH311"/>
      <c r="AHI311"/>
      <c r="AHJ311"/>
      <c r="AHK311"/>
      <c r="AHL311"/>
      <c r="AHM311"/>
      <c r="AHN311"/>
      <c r="AHO311"/>
      <c r="AHP311"/>
      <c r="AHQ311"/>
      <c r="AHR311"/>
      <c r="AHS311"/>
      <c r="AHT311"/>
      <c r="AHU311"/>
      <c r="AHV311"/>
      <c r="AHW311"/>
      <c r="AHX311"/>
      <c r="AHY311"/>
      <c r="AHZ311"/>
      <c r="AIA311"/>
      <c r="AIB311"/>
      <c r="AIC311"/>
      <c r="AID311"/>
      <c r="AIE311"/>
      <c r="AIF311"/>
      <c r="AIG311"/>
      <c r="AIH311"/>
      <c r="AII311"/>
      <c r="AIJ311"/>
      <c r="AIK311"/>
      <c r="AIL311"/>
      <c r="AIM311"/>
      <c r="AIN311"/>
      <c r="AIO311"/>
      <c r="AIP311"/>
      <c r="AIQ311"/>
      <c r="AIR311"/>
      <c r="AIS311"/>
      <c r="AIT311"/>
      <c r="AIU311"/>
      <c r="AIV311"/>
      <c r="AIW311"/>
      <c r="AIX311"/>
      <c r="AIY311"/>
      <c r="AIZ311"/>
      <c r="AJA311"/>
      <c r="AJB311"/>
      <c r="AJC311"/>
      <c r="AJD311"/>
      <c r="AJE311"/>
      <c r="AJF311"/>
      <c r="AJG311"/>
      <c r="AJH311"/>
      <c r="AJI311"/>
      <c r="AJJ311"/>
      <c r="AJK311"/>
      <c r="AJL311"/>
      <c r="AJM311"/>
      <c r="AJN311"/>
      <c r="AJO311"/>
      <c r="AJP311"/>
      <c r="AJQ311"/>
      <c r="AJR311"/>
      <c r="AJS311"/>
      <c r="AJT311"/>
      <c r="AJU311"/>
      <c r="AJV311"/>
      <c r="AJW311"/>
      <c r="AJX311"/>
      <c r="AJY311"/>
      <c r="AJZ311"/>
      <c r="AKA311"/>
      <c r="AKB311"/>
      <c r="AKC311"/>
      <c r="AKD311"/>
      <c r="AKE311"/>
      <c r="AKF311"/>
      <c r="AKG311"/>
      <c r="AKH311"/>
      <c r="AKI311"/>
      <c r="AKJ311"/>
      <c r="AKK311"/>
      <c r="AKL311"/>
      <c r="AKM311"/>
      <c r="AKN311"/>
      <c r="AKO311"/>
      <c r="AKP311"/>
      <c r="AKQ311"/>
      <c r="AKR311"/>
      <c r="AKS311"/>
      <c r="AKT311"/>
      <c r="AKU311"/>
      <c r="AKV311"/>
      <c r="AKW311"/>
      <c r="AKX311"/>
      <c r="AKY311"/>
      <c r="AKZ311"/>
      <c r="ALA311"/>
      <c r="ALB311"/>
      <c r="ALC311"/>
      <c r="ALD311"/>
      <c r="ALE311"/>
    </row>
    <row r="312" spans="2:993" ht="14.15" customHeight="1" x14ac:dyDescent="0.25">
      <c r="B312" s="11"/>
      <c r="C312" s="61"/>
      <c r="D312" s="61"/>
      <c r="E312" s="61"/>
      <c r="F312" s="61"/>
      <c r="G312" s="61"/>
      <c r="H312" s="61"/>
      <c r="I312" s="61"/>
      <c r="J312" s="61"/>
      <c r="K312" s="61"/>
      <c r="L312" s="62"/>
      <c r="M312" s="62"/>
      <c r="N312" s="62"/>
      <c r="O312" s="38"/>
      <c r="P312" s="64"/>
      <c r="Q312" s="64"/>
      <c r="R312" s="63"/>
      <c r="S312" s="63"/>
      <c r="T312" s="63"/>
      <c r="U312" s="63"/>
      <c r="V312" s="63"/>
      <c r="W312" s="63"/>
      <c r="X312" s="63"/>
      <c r="Y312" s="63"/>
      <c r="Z312" s="63"/>
      <c r="AA312" s="63"/>
      <c r="AB312" s="63"/>
      <c r="AC312" s="63"/>
      <c r="AD312" s="62"/>
      <c r="AE312" s="38"/>
      <c r="AF312" s="64"/>
      <c r="AG312" s="64"/>
      <c r="AH312" s="64"/>
      <c r="AI312" s="64"/>
      <c r="AJ312" s="64"/>
      <c r="AK312" s="65"/>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c r="AAA312"/>
      <c r="AAB312"/>
      <c r="AAC312"/>
      <c r="AAD312"/>
      <c r="AAE312"/>
      <c r="AAF312"/>
      <c r="AAG312"/>
      <c r="AAH312"/>
      <c r="AAI312"/>
      <c r="AAJ312"/>
      <c r="AAK312"/>
      <c r="AAL312"/>
      <c r="AAM312"/>
      <c r="AAN312"/>
      <c r="AAO312"/>
      <c r="AAP312"/>
      <c r="AAQ312"/>
      <c r="AAR312"/>
      <c r="AAS312"/>
      <c r="AAT312"/>
      <c r="AAU312"/>
      <c r="AAV312"/>
      <c r="AAW312"/>
      <c r="AAX312"/>
      <c r="AAY312"/>
      <c r="AAZ312"/>
      <c r="ABA312"/>
      <c r="ABB312"/>
      <c r="ABC312"/>
      <c r="ABD312"/>
      <c r="ABE312"/>
      <c r="ABF312"/>
      <c r="ABG312"/>
      <c r="ABH312"/>
      <c r="ABI312"/>
      <c r="ABJ312"/>
      <c r="ABK312"/>
      <c r="ABL312"/>
      <c r="ABM312"/>
      <c r="ABN312"/>
      <c r="ABO312"/>
      <c r="ABP312"/>
      <c r="ABQ312"/>
      <c r="ABR312"/>
      <c r="ABS312"/>
      <c r="ABT312"/>
      <c r="ABU312"/>
      <c r="ABV312"/>
      <c r="ABW312"/>
      <c r="ABX312"/>
      <c r="ABY312"/>
      <c r="ABZ312"/>
      <c r="ACA312"/>
      <c r="ACB312"/>
      <c r="ACC312"/>
      <c r="ACD312"/>
      <c r="ACE312"/>
      <c r="ACF312"/>
      <c r="ACG312"/>
      <c r="ACH312"/>
      <c r="ACI312"/>
      <c r="ACJ312"/>
      <c r="ACK312"/>
      <c r="ACL312"/>
      <c r="ACM312"/>
      <c r="ACN312"/>
      <c r="ACO312"/>
      <c r="ACP312"/>
      <c r="ACQ312"/>
      <c r="ACR312"/>
      <c r="ACS312"/>
      <c r="ACT312"/>
      <c r="ACU312"/>
      <c r="ACV312"/>
      <c r="ACW312"/>
      <c r="ACX312"/>
      <c r="ACY312"/>
      <c r="ACZ312"/>
      <c r="ADA312"/>
      <c r="ADB312"/>
      <c r="ADC312"/>
      <c r="ADD312"/>
      <c r="ADE312"/>
      <c r="ADF312"/>
      <c r="ADG312"/>
      <c r="ADH312"/>
      <c r="ADI312"/>
      <c r="ADJ312"/>
      <c r="ADK312"/>
      <c r="ADL312"/>
      <c r="ADM312"/>
      <c r="ADN312"/>
      <c r="ADO312"/>
      <c r="ADP312"/>
      <c r="ADQ312"/>
      <c r="ADR312"/>
      <c r="ADS312"/>
      <c r="ADT312"/>
      <c r="ADU312"/>
      <c r="ADV312"/>
      <c r="ADW312"/>
      <c r="ADX312"/>
      <c r="ADY312"/>
      <c r="ADZ312"/>
      <c r="AEA312"/>
      <c r="AEB312"/>
      <c r="AEC312"/>
      <c r="AED312"/>
      <c r="AEE312"/>
      <c r="AEF312"/>
      <c r="AEG312"/>
      <c r="AEH312"/>
      <c r="AEI312"/>
      <c r="AEJ312"/>
      <c r="AEK312"/>
      <c r="AEL312"/>
      <c r="AEM312"/>
      <c r="AEN312"/>
      <c r="AEO312"/>
      <c r="AEP312"/>
      <c r="AEQ312"/>
      <c r="AER312"/>
      <c r="AES312"/>
      <c r="AET312"/>
      <c r="AEU312"/>
      <c r="AEV312"/>
      <c r="AEW312"/>
      <c r="AEX312"/>
      <c r="AEY312"/>
      <c r="AEZ312"/>
      <c r="AFA312"/>
      <c r="AFB312"/>
      <c r="AFC312"/>
      <c r="AFD312"/>
      <c r="AFE312"/>
      <c r="AFF312"/>
      <c r="AFG312"/>
      <c r="AFH312"/>
      <c r="AFI312"/>
      <c r="AFJ312"/>
      <c r="AFK312"/>
      <c r="AFL312"/>
      <c r="AFM312"/>
      <c r="AFN312"/>
      <c r="AFO312"/>
      <c r="AFP312"/>
      <c r="AFQ312"/>
      <c r="AFR312"/>
      <c r="AFS312"/>
      <c r="AFT312"/>
      <c r="AFU312"/>
      <c r="AFV312"/>
      <c r="AFW312"/>
      <c r="AFX312"/>
      <c r="AFY312"/>
      <c r="AFZ312"/>
      <c r="AGA312"/>
      <c r="AGB312"/>
      <c r="AGC312"/>
      <c r="AGD312"/>
      <c r="AGE312"/>
      <c r="AGF312"/>
      <c r="AGG312"/>
      <c r="AGH312"/>
      <c r="AGI312"/>
      <c r="AGJ312"/>
      <c r="AGK312"/>
      <c r="AGL312"/>
      <c r="AGM312"/>
      <c r="AGN312"/>
      <c r="AGO312"/>
      <c r="AGP312"/>
      <c r="AGQ312"/>
      <c r="AGR312"/>
      <c r="AGS312"/>
      <c r="AGT312"/>
      <c r="AGU312"/>
      <c r="AGV312"/>
      <c r="AGW312"/>
      <c r="AGX312"/>
      <c r="AGY312"/>
      <c r="AGZ312"/>
      <c r="AHA312"/>
      <c r="AHB312"/>
      <c r="AHC312"/>
      <c r="AHD312"/>
      <c r="AHE312"/>
      <c r="AHF312"/>
      <c r="AHG312"/>
      <c r="AHH312"/>
      <c r="AHI312"/>
      <c r="AHJ312"/>
      <c r="AHK312"/>
      <c r="AHL312"/>
      <c r="AHM312"/>
      <c r="AHN312"/>
      <c r="AHO312"/>
      <c r="AHP312"/>
      <c r="AHQ312"/>
      <c r="AHR312"/>
      <c r="AHS312"/>
      <c r="AHT312"/>
      <c r="AHU312"/>
      <c r="AHV312"/>
      <c r="AHW312"/>
      <c r="AHX312"/>
      <c r="AHY312"/>
      <c r="AHZ312"/>
      <c r="AIA312"/>
      <c r="AIB312"/>
      <c r="AIC312"/>
      <c r="AID312"/>
      <c r="AIE312"/>
      <c r="AIF312"/>
      <c r="AIG312"/>
      <c r="AIH312"/>
      <c r="AII312"/>
      <c r="AIJ312"/>
      <c r="AIK312"/>
      <c r="AIL312"/>
      <c r="AIM312"/>
      <c r="AIN312"/>
      <c r="AIO312"/>
      <c r="AIP312"/>
      <c r="AIQ312"/>
      <c r="AIR312"/>
      <c r="AIS312"/>
      <c r="AIT312"/>
      <c r="AIU312"/>
      <c r="AIV312"/>
      <c r="AIW312"/>
      <c r="AIX312"/>
      <c r="AIY312"/>
      <c r="AIZ312"/>
      <c r="AJA312"/>
      <c r="AJB312"/>
      <c r="AJC312"/>
      <c r="AJD312"/>
      <c r="AJE312"/>
      <c r="AJF312"/>
      <c r="AJG312"/>
      <c r="AJH312"/>
      <c r="AJI312"/>
      <c r="AJJ312"/>
      <c r="AJK312"/>
      <c r="AJL312"/>
      <c r="AJM312"/>
      <c r="AJN312"/>
      <c r="AJO312"/>
      <c r="AJP312"/>
      <c r="AJQ312"/>
      <c r="AJR312"/>
      <c r="AJS312"/>
      <c r="AJT312"/>
      <c r="AJU312"/>
      <c r="AJV312"/>
      <c r="AJW312"/>
      <c r="AJX312"/>
      <c r="AJY312"/>
      <c r="AJZ312"/>
      <c r="AKA312"/>
      <c r="AKB312"/>
      <c r="AKC312"/>
      <c r="AKD312"/>
      <c r="AKE312"/>
      <c r="AKF312"/>
      <c r="AKG312"/>
      <c r="AKH312"/>
      <c r="AKI312"/>
      <c r="AKJ312"/>
      <c r="AKK312"/>
      <c r="AKL312"/>
      <c r="AKM312"/>
      <c r="AKN312"/>
      <c r="AKO312"/>
      <c r="AKP312"/>
      <c r="AKQ312"/>
      <c r="AKR312"/>
      <c r="AKS312"/>
      <c r="AKT312"/>
      <c r="AKU312"/>
      <c r="AKV312"/>
      <c r="AKW312"/>
      <c r="AKX312"/>
      <c r="AKY312"/>
      <c r="AKZ312"/>
      <c r="ALA312"/>
      <c r="ALB312"/>
      <c r="ALC312"/>
      <c r="ALD312"/>
      <c r="ALE312"/>
    </row>
    <row r="313" spans="2:993" ht="14.15" customHeight="1" x14ac:dyDescent="0.25">
      <c r="B313" s="191" t="s">
        <v>207</v>
      </c>
      <c r="C313" s="61"/>
      <c r="D313" s="61"/>
      <c r="E313" s="61"/>
      <c r="F313" s="61"/>
      <c r="G313" s="61"/>
      <c r="H313" s="61"/>
      <c r="I313" s="61"/>
      <c r="J313" s="61"/>
      <c r="K313" s="61"/>
      <c r="L313" s="62"/>
      <c r="M313" s="62"/>
      <c r="N313" s="62"/>
      <c r="O313" s="38"/>
      <c r="P313" s="64"/>
      <c r="Q313" s="64"/>
      <c r="R313" s="63"/>
      <c r="S313" s="63"/>
      <c r="T313" s="63"/>
      <c r="U313" s="63"/>
      <c r="V313" s="63"/>
      <c r="W313" s="63"/>
      <c r="X313" s="63"/>
      <c r="Y313" s="63"/>
      <c r="Z313" s="63"/>
      <c r="AA313" s="63"/>
      <c r="AB313" s="63"/>
      <c r="AC313" s="63"/>
      <c r="AD313" s="62"/>
      <c r="AE313" s="38"/>
      <c r="AF313" s="64"/>
      <c r="AG313" s="64"/>
      <c r="AH313" s="64"/>
      <c r="AI313" s="64"/>
      <c r="AJ313" s="64"/>
      <c r="AK313" s="65"/>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c r="AAA313"/>
      <c r="AAB313"/>
      <c r="AAC313"/>
      <c r="AAD313"/>
      <c r="AAE313"/>
      <c r="AAF313"/>
      <c r="AAG313"/>
      <c r="AAH313"/>
      <c r="AAI313"/>
      <c r="AAJ313"/>
      <c r="AAK313"/>
      <c r="AAL313"/>
      <c r="AAM313"/>
      <c r="AAN313"/>
      <c r="AAO313"/>
      <c r="AAP313"/>
      <c r="AAQ313"/>
      <c r="AAR313"/>
      <c r="AAS313"/>
      <c r="AAT313"/>
      <c r="AAU313"/>
      <c r="AAV313"/>
      <c r="AAW313"/>
      <c r="AAX313"/>
      <c r="AAY313"/>
      <c r="AAZ313"/>
      <c r="ABA313"/>
      <c r="ABB313"/>
      <c r="ABC313"/>
      <c r="ABD313"/>
      <c r="ABE313"/>
      <c r="ABF313"/>
      <c r="ABG313"/>
      <c r="ABH313"/>
      <c r="ABI313"/>
      <c r="ABJ313"/>
      <c r="ABK313"/>
      <c r="ABL313"/>
      <c r="ABM313"/>
      <c r="ABN313"/>
      <c r="ABO313"/>
      <c r="ABP313"/>
      <c r="ABQ313"/>
      <c r="ABR313"/>
      <c r="ABS313"/>
      <c r="ABT313"/>
      <c r="ABU313"/>
      <c r="ABV313"/>
      <c r="ABW313"/>
      <c r="ABX313"/>
      <c r="ABY313"/>
      <c r="ABZ313"/>
      <c r="ACA313"/>
      <c r="ACB313"/>
      <c r="ACC313"/>
      <c r="ACD313"/>
      <c r="ACE313"/>
      <c r="ACF313"/>
      <c r="ACG313"/>
      <c r="ACH313"/>
      <c r="ACI313"/>
      <c r="ACJ313"/>
      <c r="ACK313"/>
      <c r="ACL313"/>
      <c r="ACM313"/>
      <c r="ACN313"/>
      <c r="ACO313"/>
      <c r="ACP313"/>
      <c r="ACQ313"/>
      <c r="ACR313"/>
      <c r="ACS313"/>
      <c r="ACT313"/>
      <c r="ACU313"/>
      <c r="ACV313"/>
      <c r="ACW313"/>
      <c r="ACX313"/>
      <c r="ACY313"/>
      <c r="ACZ313"/>
      <c r="ADA313"/>
      <c r="ADB313"/>
      <c r="ADC313"/>
      <c r="ADD313"/>
      <c r="ADE313"/>
      <c r="ADF313"/>
      <c r="ADG313"/>
      <c r="ADH313"/>
      <c r="ADI313"/>
      <c r="ADJ313"/>
      <c r="ADK313"/>
      <c r="ADL313"/>
      <c r="ADM313"/>
      <c r="ADN313"/>
      <c r="ADO313"/>
      <c r="ADP313"/>
      <c r="ADQ313"/>
      <c r="ADR313"/>
      <c r="ADS313"/>
      <c r="ADT313"/>
      <c r="ADU313"/>
      <c r="ADV313"/>
      <c r="ADW313"/>
      <c r="ADX313"/>
      <c r="ADY313"/>
      <c r="ADZ313"/>
      <c r="AEA313"/>
      <c r="AEB313"/>
      <c r="AEC313"/>
      <c r="AED313"/>
      <c r="AEE313"/>
      <c r="AEF313"/>
      <c r="AEG313"/>
      <c r="AEH313"/>
      <c r="AEI313"/>
      <c r="AEJ313"/>
      <c r="AEK313"/>
      <c r="AEL313"/>
      <c r="AEM313"/>
      <c r="AEN313"/>
      <c r="AEO313"/>
      <c r="AEP313"/>
      <c r="AEQ313"/>
      <c r="AER313"/>
      <c r="AES313"/>
      <c r="AET313"/>
      <c r="AEU313"/>
      <c r="AEV313"/>
      <c r="AEW313"/>
      <c r="AEX313"/>
      <c r="AEY313"/>
      <c r="AEZ313"/>
      <c r="AFA313"/>
      <c r="AFB313"/>
      <c r="AFC313"/>
      <c r="AFD313"/>
      <c r="AFE313"/>
      <c r="AFF313"/>
      <c r="AFG313"/>
      <c r="AFH313"/>
      <c r="AFI313"/>
      <c r="AFJ313"/>
      <c r="AFK313"/>
      <c r="AFL313"/>
      <c r="AFM313"/>
      <c r="AFN313"/>
      <c r="AFO313"/>
      <c r="AFP313"/>
      <c r="AFQ313"/>
      <c r="AFR313"/>
      <c r="AFS313"/>
      <c r="AFT313"/>
      <c r="AFU313"/>
      <c r="AFV313"/>
      <c r="AFW313"/>
      <c r="AFX313"/>
      <c r="AFY313"/>
      <c r="AFZ313"/>
      <c r="AGA313"/>
      <c r="AGB313"/>
      <c r="AGC313"/>
      <c r="AGD313"/>
      <c r="AGE313"/>
      <c r="AGF313"/>
      <c r="AGG313"/>
      <c r="AGH313"/>
      <c r="AGI313"/>
      <c r="AGJ313"/>
      <c r="AGK313"/>
      <c r="AGL313"/>
      <c r="AGM313"/>
      <c r="AGN313"/>
      <c r="AGO313"/>
      <c r="AGP313"/>
      <c r="AGQ313"/>
      <c r="AGR313"/>
      <c r="AGS313"/>
      <c r="AGT313"/>
      <c r="AGU313"/>
      <c r="AGV313"/>
      <c r="AGW313"/>
      <c r="AGX313"/>
      <c r="AGY313"/>
      <c r="AGZ313"/>
      <c r="AHA313"/>
      <c r="AHB313"/>
      <c r="AHC313"/>
      <c r="AHD313"/>
      <c r="AHE313"/>
      <c r="AHF313"/>
      <c r="AHG313"/>
      <c r="AHH313"/>
      <c r="AHI313"/>
      <c r="AHJ313"/>
      <c r="AHK313"/>
      <c r="AHL313"/>
      <c r="AHM313"/>
      <c r="AHN313"/>
      <c r="AHO313"/>
      <c r="AHP313"/>
      <c r="AHQ313"/>
      <c r="AHR313"/>
      <c r="AHS313"/>
      <c r="AHT313"/>
      <c r="AHU313"/>
      <c r="AHV313"/>
      <c r="AHW313"/>
      <c r="AHX313"/>
      <c r="AHY313"/>
      <c r="AHZ313"/>
      <c r="AIA313"/>
      <c r="AIB313"/>
      <c r="AIC313"/>
      <c r="AID313"/>
      <c r="AIE313"/>
      <c r="AIF313"/>
      <c r="AIG313"/>
      <c r="AIH313"/>
      <c r="AII313"/>
      <c r="AIJ313"/>
      <c r="AIK313"/>
      <c r="AIL313"/>
      <c r="AIM313"/>
      <c r="AIN313"/>
      <c r="AIO313"/>
      <c r="AIP313"/>
      <c r="AIQ313"/>
      <c r="AIR313"/>
      <c r="AIS313"/>
      <c r="AIT313"/>
      <c r="AIU313"/>
      <c r="AIV313"/>
      <c r="AIW313"/>
      <c r="AIX313"/>
      <c r="AIY313"/>
      <c r="AIZ313"/>
      <c r="AJA313"/>
      <c r="AJB313"/>
      <c r="AJC313"/>
      <c r="AJD313"/>
      <c r="AJE313"/>
      <c r="AJF313"/>
      <c r="AJG313"/>
      <c r="AJH313"/>
      <c r="AJI313"/>
      <c r="AJJ313"/>
      <c r="AJK313"/>
      <c r="AJL313"/>
      <c r="AJM313"/>
      <c r="AJN313"/>
      <c r="AJO313"/>
      <c r="AJP313"/>
      <c r="AJQ313"/>
      <c r="AJR313"/>
      <c r="AJS313"/>
      <c r="AJT313"/>
      <c r="AJU313"/>
      <c r="AJV313"/>
      <c r="AJW313"/>
      <c r="AJX313"/>
      <c r="AJY313"/>
      <c r="AJZ313"/>
      <c r="AKA313"/>
      <c r="AKB313"/>
      <c r="AKC313"/>
      <c r="AKD313"/>
      <c r="AKE313"/>
      <c r="AKF313"/>
      <c r="AKG313"/>
      <c r="AKH313"/>
      <c r="AKI313"/>
      <c r="AKJ313"/>
      <c r="AKK313"/>
      <c r="AKL313"/>
      <c r="AKM313"/>
      <c r="AKN313"/>
      <c r="AKO313"/>
      <c r="AKP313"/>
      <c r="AKQ313"/>
      <c r="AKR313"/>
      <c r="AKS313"/>
      <c r="AKT313"/>
      <c r="AKU313"/>
      <c r="AKV313"/>
      <c r="AKW313"/>
      <c r="AKX313"/>
      <c r="AKY313"/>
      <c r="AKZ313"/>
      <c r="ALA313"/>
      <c r="ALB313"/>
      <c r="ALC313"/>
      <c r="ALD313"/>
      <c r="ALE313"/>
    </row>
    <row r="314" spans="2:993" ht="14.15" customHeight="1" x14ac:dyDescent="0.25">
      <c r="B314" s="999" t="s">
        <v>258</v>
      </c>
      <c r="C314" s="975"/>
      <c r="D314" s="975"/>
      <c r="E314" s="975"/>
      <c r="F314" s="975"/>
      <c r="G314" s="975"/>
      <c r="H314" s="1000"/>
      <c r="I314" s="492" t="s">
        <v>28</v>
      </c>
      <c r="J314" s="492"/>
      <c r="K314" s="492"/>
      <c r="L314" s="492"/>
      <c r="M314" s="986" t="s">
        <v>306</v>
      </c>
      <c r="N314" s="987"/>
      <c r="O314" s="987"/>
      <c r="P314" s="988"/>
      <c r="Q314" s="986" t="s">
        <v>105</v>
      </c>
      <c r="R314" s="987"/>
      <c r="S314" s="987"/>
      <c r="T314" s="988"/>
      <c r="U314" s="986" t="s">
        <v>305</v>
      </c>
      <c r="V314" s="987"/>
      <c r="W314" s="987"/>
      <c r="X314" s="988"/>
      <c r="Y314" s="986" t="s">
        <v>49</v>
      </c>
      <c r="Z314" s="987"/>
      <c r="AA314" s="987"/>
      <c r="AB314" s="988"/>
      <c r="AC314" s="986" t="s">
        <v>210</v>
      </c>
      <c r="AD314" s="987"/>
      <c r="AE314" s="987"/>
      <c r="AF314" s="988"/>
      <c r="AG314" s="970" t="s">
        <v>209</v>
      </c>
      <c r="AH314" s="971"/>
      <c r="AI314" s="971"/>
      <c r="AJ314" s="971"/>
      <c r="AK314" s="972"/>
      <c r="AL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c r="AAA314"/>
      <c r="AAB314"/>
      <c r="AAC314"/>
      <c r="AAD314"/>
      <c r="AAE314"/>
      <c r="AAF314"/>
      <c r="AAG314"/>
      <c r="AAH314"/>
      <c r="AAI314"/>
      <c r="AAJ314"/>
      <c r="AAK314"/>
      <c r="AAL314"/>
      <c r="AAM314"/>
      <c r="AAN314"/>
      <c r="AAO314"/>
      <c r="AAP314"/>
      <c r="AAQ314"/>
      <c r="AAR314"/>
      <c r="AAS314"/>
      <c r="AAT314"/>
      <c r="AAU314"/>
      <c r="AAV314"/>
      <c r="AAW314"/>
      <c r="AAX314"/>
      <c r="AAY314"/>
      <c r="AAZ314"/>
      <c r="ABA314"/>
      <c r="ABB314"/>
      <c r="ABC314"/>
      <c r="ABD314"/>
      <c r="ABE314"/>
      <c r="ABF314"/>
      <c r="ABG314"/>
      <c r="ABH314"/>
      <c r="ABI314"/>
      <c r="ABJ314"/>
      <c r="ABK314"/>
      <c r="ABL314"/>
      <c r="ABM314"/>
      <c r="ABN314"/>
      <c r="ABO314"/>
      <c r="ABP314"/>
      <c r="ABQ314"/>
      <c r="ABR314"/>
      <c r="ABS314"/>
      <c r="ABT314"/>
      <c r="ABU314"/>
      <c r="ABV314"/>
      <c r="ABW314"/>
      <c r="ABX314"/>
      <c r="ABY314"/>
      <c r="ABZ314"/>
      <c r="ACA314"/>
      <c r="ACB314"/>
      <c r="ACC314"/>
      <c r="ACD314"/>
      <c r="ACE314"/>
      <c r="ACF314"/>
      <c r="ACG314"/>
      <c r="ACH314"/>
      <c r="ACI314"/>
      <c r="ACJ314"/>
      <c r="ACK314"/>
      <c r="ACL314"/>
      <c r="ACM314"/>
      <c r="ACN314"/>
      <c r="ACO314"/>
      <c r="ACP314"/>
      <c r="ACQ314"/>
      <c r="ACR314"/>
      <c r="ACS314"/>
      <c r="ACT314"/>
      <c r="ACU314"/>
      <c r="ACV314"/>
      <c r="ACW314"/>
      <c r="ACX314"/>
      <c r="ACY314"/>
      <c r="ACZ314"/>
      <c r="ADA314"/>
      <c r="ADB314"/>
      <c r="ADC314"/>
      <c r="ADD314"/>
      <c r="ADE314"/>
      <c r="ADF314"/>
      <c r="ADG314"/>
      <c r="ADH314"/>
      <c r="ADI314"/>
      <c r="ADJ314"/>
      <c r="ADK314"/>
      <c r="ADL314"/>
      <c r="ADM314"/>
      <c r="ADN314"/>
      <c r="ADO314"/>
      <c r="ADP314"/>
      <c r="ADQ314"/>
      <c r="ADR314"/>
      <c r="ADS314"/>
      <c r="ADT314"/>
      <c r="ADU314"/>
      <c r="ADV314"/>
      <c r="ADW314"/>
      <c r="ADX314"/>
      <c r="ADY314"/>
      <c r="ADZ314"/>
      <c r="AEA314"/>
      <c r="AEB314"/>
      <c r="AEC314"/>
      <c r="AED314"/>
      <c r="AEE314"/>
      <c r="AEF314"/>
      <c r="AEG314"/>
      <c r="AEH314"/>
      <c r="AEI314"/>
      <c r="AEJ314"/>
      <c r="AEK314"/>
      <c r="AEL314"/>
      <c r="AEM314"/>
      <c r="AEN314"/>
      <c r="AEO314"/>
      <c r="AEP314"/>
      <c r="AEQ314"/>
      <c r="AER314"/>
      <c r="AES314"/>
      <c r="AET314"/>
      <c r="AEU314"/>
      <c r="AEV314"/>
      <c r="AEW314"/>
      <c r="AEX314"/>
      <c r="AEY314"/>
      <c r="AEZ314"/>
      <c r="AFA314"/>
      <c r="AFB314"/>
      <c r="AFC314"/>
      <c r="AFD314"/>
      <c r="AFE314"/>
      <c r="AFF314"/>
      <c r="AFG314"/>
      <c r="AFH314"/>
      <c r="AFI314"/>
      <c r="AFJ314"/>
      <c r="AFK314"/>
      <c r="AFL314"/>
      <c r="AFM314"/>
      <c r="AFN314"/>
      <c r="AFO314"/>
      <c r="AFP314"/>
      <c r="AFQ314"/>
      <c r="AFR314"/>
      <c r="AFS314"/>
      <c r="AFT314"/>
      <c r="AFU314"/>
      <c r="AFV314"/>
      <c r="AFW314"/>
      <c r="AFX314"/>
      <c r="AFY314"/>
      <c r="AFZ314"/>
      <c r="AGA314"/>
      <c r="AGB314"/>
      <c r="AGC314"/>
      <c r="AGD314"/>
      <c r="AGE314"/>
      <c r="AGF314"/>
      <c r="AGG314"/>
      <c r="AGH314"/>
      <c r="AGI314"/>
      <c r="AGJ314"/>
      <c r="AGK314"/>
      <c r="AGL314"/>
      <c r="AGM314"/>
      <c r="AGN314"/>
      <c r="AGO314"/>
      <c r="AGP314"/>
      <c r="AGQ314"/>
      <c r="AGR314"/>
      <c r="AGS314"/>
      <c r="AGT314"/>
      <c r="AGU314"/>
      <c r="AGV314"/>
      <c r="AGW314"/>
      <c r="AGX314"/>
      <c r="AGY314"/>
      <c r="AGZ314"/>
      <c r="AHA314"/>
      <c r="AHB314"/>
      <c r="AHC314"/>
      <c r="AHD314"/>
      <c r="AHE314"/>
      <c r="AHF314"/>
      <c r="AHG314"/>
      <c r="AHH314"/>
      <c r="AHI314"/>
      <c r="AHJ314"/>
      <c r="AHK314"/>
      <c r="AHL314"/>
      <c r="AHM314"/>
      <c r="AHN314"/>
      <c r="AHO314"/>
      <c r="AHP314"/>
      <c r="AHQ314"/>
      <c r="AHR314"/>
      <c r="AHS314"/>
      <c r="AHT314"/>
      <c r="AHU314"/>
      <c r="AHV314"/>
      <c r="AHW314"/>
      <c r="AHX314"/>
      <c r="AHY314"/>
      <c r="AHZ314"/>
      <c r="AIA314"/>
      <c r="AIB314"/>
      <c r="AIC314"/>
      <c r="AID314"/>
      <c r="AIE314"/>
      <c r="AIF314"/>
      <c r="AIG314"/>
      <c r="AIH314"/>
      <c r="AII314"/>
      <c r="AIJ314"/>
      <c r="AIK314"/>
      <c r="AIL314"/>
      <c r="AIM314"/>
      <c r="AIN314"/>
      <c r="AIO314"/>
      <c r="AIP314"/>
      <c r="AIQ314"/>
      <c r="AIR314"/>
      <c r="AIS314"/>
      <c r="AIT314"/>
      <c r="AIU314"/>
      <c r="AIV314"/>
      <c r="AIW314"/>
      <c r="AIX314"/>
      <c r="AIY314"/>
      <c r="AIZ314"/>
      <c r="AJA314"/>
      <c r="AJB314"/>
      <c r="AJC314"/>
      <c r="AJD314"/>
      <c r="AJE314"/>
      <c r="AJF314"/>
      <c r="AJG314"/>
      <c r="AJH314"/>
      <c r="AJI314"/>
      <c r="AJJ314"/>
      <c r="AJK314"/>
      <c r="AJL314"/>
      <c r="AJM314"/>
      <c r="AJN314"/>
      <c r="AJO314"/>
      <c r="AJP314"/>
      <c r="AJQ314"/>
      <c r="AJR314"/>
      <c r="AJS314"/>
      <c r="AJT314"/>
      <c r="AJU314"/>
      <c r="AJV314"/>
      <c r="AJW314"/>
      <c r="AJX314"/>
      <c r="AJY314"/>
      <c r="AJZ314"/>
      <c r="AKA314"/>
      <c r="AKB314"/>
      <c r="AKC314"/>
      <c r="AKD314"/>
      <c r="AKE314"/>
      <c r="AKF314"/>
      <c r="AKG314"/>
      <c r="AKH314"/>
      <c r="AKI314"/>
      <c r="AKJ314"/>
      <c r="AKK314"/>
      <c r="AKL314"/>
      <c r="AKM314"/>
      <c r="AKN314"/>
      <c r="AKO314"/>
      <c r="AKP314"/>
      <c r="AKQ314"/>
      <c r="AKR314"/>
      <c r="AKS314"/>
      <c r="AKT314"/>
      <c r="AKU314"/>
      <c r="AKV314"/>
      <c r="AKW314"/>
      <c r="AKX314"/>
      <c r="AKY314"/>
      <c r="AKZ314"/>
      <c r="ALA314"/>
      <c r="ALB314"/>
      <c r="ALC314"/>
      <c r="ALD314"/>
      <c r="ALE314"/>
    </row>
    <row r="315" spans="2:993" ht="14.15" customHeight="1" x14ac:dyDescent="0.25">
      <c r="B315" s="1001"/>
      <c r="C315" s="977"/>
      <c r="D315" s="977"/>
      <c r="E315" s="977"/>
      <c r="F315" s="977"/>
      <c r="G315" s="977"/>
      <c r="H315" s="1002"/>
      <c r="I315" s="492"/>
      <c r="J315" s="492"/>
      <c r="K315" s="492"/>
      <c r="L315" s="492"/>
      <c r="M315" s="986"/>
      <c r="N315" s="987"/>
      <c r="O315" s="987"/>
      <c r="P315" s="988"/>
      <c r="Q315" s="986"/>
      <c r="R315" s="987"/>
      <c r="S315" s="987"/>
      <c r="T315" s="988"/>
      <c r="U315" s="986"/>
      <c r="V315" s="987"/>
      <c r="W315" s="987"/>
      <c r="X315" s="988"/>
      <c r="Y315" s="986"/>
      <c r="Z315" s="987"/>
      <c r="AA315" s="987"/>
      <c r="AB315" s="988"/>
      <c r="AC315" s="986"/>
      <c r="AD315" s="987"/>
      <c r="AE315" s="987"/>
      <c r="AF315" s="988"/>
      <c r="AG315" s="970"/>
      <c r="AH315" s="971"/>
      <c r="AI315" s="971"/>
      <c r="AJ315" s="971"/>
      <c r="AK315" s="972"/>
      <c r="AL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c r="AAM315"/>
      <c r="AAN315"/>
      <c r="AAO315"/>
      <c r="AAP315"/>
      <c r="AAQ315"/>
      <c r="AAR315"/>
      <c r="AAS315"/>
      <c r="AAT315"/>
      <c r="AAU315"/>
      <c r="AAV315"/>
      <c r="AAW315"/>
      <c r="AAX315"/>
      <c r="AAY315"/>
      <c r="AAZ315"/>
      <c r="ABA315"/>
      <c r="ABB315"/>
      <c r="ABC315"/>
      <c r="ABD315"/>
      <c r="ABE315"/>
      <c r="ABF315"/>
      <c r="ABG315"/>
      <c r="ABH315"/>
      <c r="ABI315"/>
      <c r="ABJ315"/>
      <c r="ABK315"/>
      <c r="ABL315"/>
      <c r="ABM315"/>
      <c r="ABN315"/>
      <c r="ABO315"/>
      <c r="ABP315"/>
      <c r="ABQ315"/>
      <c r="ABR315"/>
      <c r="ABS315"/>
      <c r="ABT315"/>
      <c r="ABU315"/>
      <c r="ABV315"/>
      <c r="ABW315"/>
      <c r="ABX315"/>
      <c r="ABY315"/>
      <c r="ABZ315"/>
      <c r="ACA315"/>
      <c r="ACB315"/>
      <c r="ACC315"/>
      <c r="ACD315"/>
      <c r="ACE315"/>
      <c r="ACF315"/>
      <c r="ACG315"/>
      <c r="ACH315"/>
      <c r="ACI315"/>
      <c r="ACJ315"/>
      <c r="ACK315"/>
      <c r="ACL315"/>
      <c r="ACM315"/>
      <c r="ACN315"/>
      <c r="ACO315"/>
      <c r="ACP315"/>
      <c r="ACQ315"/>
      <c r="ACR315"/>
      <c r="ACS315"/>
      <c r="ACT315"/>
      <c r="ACU315"/>
      <c r="ACV315"/>
      <c r="ACW315"/>
      <c r="ACX315"/>
      <c r="ACY315"/>
      <c r="ACZ315"/>
      <c r="ADA315"/>
      <c r="ADB315"/>
      <c r="ADC315"/>
      <c r="ADD315"/>
      <c r="ADE315"/>
      <c r="ADF315"/>
      <c r="ADG315"/>
      <c r="ADH315"/>
      <c r="ADI315"/>
      <c r="ADJ315"/>
      <c r="ADK315"/>
      <c r="ADL315"/>
      <c r="ADM315"/>
      <c r="ADN315"/>
      <c r="ADO315"/>
      <c r="ADP315"/>
      <c r="ADQ315"/>
      <c r="ADR315"/>
      <c r="ADS315"/>
      <c r="ADT315"/>
      <c r="ADU315"/>
      <c r="ADV315"/>
      <c r="ADW315"/>
      <c r="ADX315"/>
      <c r="ADY315"/>
      <c r="ADZ315"/>
      <c r="AEA315"/>
      <c r="AEB315"/>
      <c r="AEC315"/>
      <c r="AED315"/>
      <c r="AEE315"/>
      <c r="AEF315"/>
      <c r="AEG315"/>
      <c r="AEH315"/>
      <c r="AEI315"/>
      <c r="AEJ315"/>
      <c r="AEK315"/>
      <c r="AEL315"/>
      <c r="AEM315"/>
      <c r="AEN315"/>
      <c r="AEO315"/>
      <c r="AEP315"/>
      <c r="AEQ315"/>
      <c r="AER315"/>
      <c r="AES315"/>
      <c r="AET315"/>
      <c r="AEU315"/>
      <c r="AEV315"/>
      <c r="AEW315"/>
      <c r="AEX315"/>
      <c r="AEY315"/>
      <c r="AEZ315"/>
      <c r="AFA315"/>
      <c r="AFB315"/>
      <c r="AFC315"/>
      <c r="AFD315"/>
      <c r="AFE315"/>
      <c r="AFF315"/>
      <c r="AFG315"/>
      <c r="AFH315"/>
      <c r="AFI315"/>
      <c r="AFJ315"/>
      <c r="AFK315"/>
      <c r="AFL315"/>
      <c r="AFM315"/>
      <c r="AFN315"/>
      <c r="AFO315"/>
      <c r="AFP315"/>
      <c r="AFQ315"/>
      <c r="AFR315"/>
      <c r="AFS315"/>
      <c r="AFT315"/>
      <c r="AFU315"/>
      <c r="AFV315"/>
      <c r="AFW315"/>
      <c r="AFX315"/>
      <c r="AFY315"/>
      <c r="AFZ315"/>
      <c r="AGA315"/>
      <c r="AGB315"/>
      <c r="AGC315"/>
      <c r="AGD315"/>
      <c r="AGE315"/>
      <c r="AGF315"/>
      <c r="AGG315"/>
      <c r="AGH315"/>
      <c r="AGI315"/>
      <c r="AGJ315"/>
      <c r="AGK315"/>
      <c r="AGL315"/>
      <c r="AGM315"/>
      <c r="AGN315"/>
      <c r="AGO315"/>
      <c r="AGP315"/>
      <c r="AGQ315"/>
      <c r="AGR315"/>
      <c r="AGS315"/>
      <c r="AGT315"/>
      <c r="AGU315"/>
      <c r="AGV315"/>
      <c r="AGW315"/>
      <c r="AGX315"/>
      <c r="AGY315"/>
      <c r="AGZ315"/>
      <c r="AHA315"/>
      <c r="AHB315"/>
      <c r="AHC315"/>
      <c r="AHD315"/>
      <c r="AHE315"/>
      <c r="AHF315"/>
      <c r="AHG315"/>
      <c r="AHH315"/>
      <c r="AHI315"/>
      <c r="AHJ315"/>
      <c r="AHK315"/>
      <c r="AHL315"/>
      <c r="AHM315"/>
      <c r="AHN315"/>
      <c r="AHO315"/>
      <c r="AHP315"/>
      <c r="AHQ315"/>
      <c r="AHR315"/>
      <c r="AHS315"/>
      <c r="AHT315"/>
      <c r="AHU315"/>
      <c r="AHV315"/>
      <c r="AHW315"/>
      <c r="AHX315"/>
      <c r="AHY315"/>
      <c r="AHZ315"/>
      <c r="AIA315"/>
      <c r="AIB315"/>
      <c r="AIC315"/>
      <c r="AID315"/>
      <c r="AIE315"/>
      <c r="AIF315"/>
      <c r="AIG315"/>
      <c r="AIH315"/>
      <c r="AII315"/>
      <c r="AIJ315"/>
      <c r="AIK315"/>
      <c r="AIL315"/>
      <c r="AIM315"/>
      <c r="AIN315"/>
      <c r="AIO315"/>
      <c r="AIP315"/>
      <c r="AIQ315"/>
      <c r="AIR315"/>
      <c r="AIS315"/>
      <c r="AIT315"/>
      <c r="AIU315"/>
      <c r="AIV315"/>
      <c r="AIW315"/>
      <c r="AIX315"/>
      <c r="AIY315"/>
      <c r="AIZ315"/>
      <c r="AJA315"/>
      <c r="AJB315"/>
      <c r="AJC315"/>
      <c r="AJD315"/>
      <c r="AJE315"/>
      <c r="AJF315"/>
      <c r="AJG315"/>
      <c r="AJH315"/>
      <c r="AJI315"/>
      <c r="AJJ315"/>
      <c r="AJK315"/>
      <c r="AJL315"/>
      <c r="AJM315"/>
      <c r="AJN315"/>
      <c r="AJO315"/>
      <c r="AJP315"/>
      <c r="AJQ315"/>
      <c r="AJR315"/>
      <c r="AJS315"/>
      <c r="AJT315"/>
      <c r="AJU315"/>
      <c r="AJV315"/>
      <c r="AJW315"/>
      <c r="AJX315"/>
      <c r="AJY315"/>
      <c r="AJZ315"/>
      <c r="AKA315"/>
      <c r="AKB315"/>
      <c r="AKC315"/>
      <c r="AKD315"/>
      <c r="AKE315"/>
      <c r="AKF315"/>
      <c r="AKG315"/>
      <c r="AKH315"/>
      <c r="AKI315"/>
      <c r="AKJ315"/>
      <c r="AKK315"/>
      <c r="AKL315"/>
      <c r="AKM315"/>
      <c r="AKN315"/>
      <c r="AKO315"/>
      <c r="AKP315"/>
      <c r="AKQ315"/>
      <c r="AKR315"/>
      <c r="AKS315"/>
      <c r="AKT315"/>
      <c r="AKU315"/>
      <c r="AKV315"/>
      <c r="AKW315"/>
      <c r="AKX315"/>
      <c r="AKY315"/>
      <c r="AKZ315"/>
      <c r="ALA315"/>
      <c r="ALB315"/>
      <c r="ALC315"/>
      <c r="ALD315"/>
      <c r="ALE315"/>
    </row>
    <row r="316" spans="2:993" ht="14.15" customHeight="1" x14ac:dyDescent="0.25">
      <c r="B316" s="1001"/>
      <c r="C316" s="977"/>
      <c r="D316" s="977"/>
      <c r="E316" s="977"/>
      <c r="F316" s="977"/>
      <c r="G316" s="977"/>
      <c r="H316" s="1002"/>
      <c r="I316" s="492"/>
      <c r="J316" s="492"/>
      <c r="K316" s="492"/>
      <c r="L316" s="492"/>
      <c r="M316" s="986"/>
      <c r="N316" s="987"/>
      <c r="O316" s="987"/>
      <c r="P316" s="988"/>
      <c r="Q316" s="986"/>
      <c r="R316" s="987"/>
      <c r="S316" s="987"/>
      <c r="T316" s="988"/>
      <c r="U316" s="986"/>
      <c r="V316" s="987"/>
      <c r="W316" s="987"/>
      <c r="X316" s="988"/>
      <c r="Y316" s="986"/>
      <c r="Z316" s="987"/>
      <c r="AA316" s="987"/>
      <c r="AB316" s="988"/>
      <c r="AC316" s="986"/>
      <c r="AD316" s="987"/>
      <c r="AE316" s="987"/>
      <c r="AF316" s="988"/>
      <c r="AG316" s="970"/>
      <c r="AH316" s="971"/>
      <c r="AI316" s="971"/>
      <c r="AJ316" s="971"/>
      <c r="AK316" s="972"/>
      <c r="AL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c r="AAW316"/>
      <c r="AAX316"/>
      <c r="AAY316"/>
      <c r="AAZ316"/>
      <c r="ABA316"/>
      <c r="ABB316"/>
      <c r="ABC316"/>
      <c r="ABD316"/>
      <c r="ABE316"/>
      <c r="ABF316"/>
      <c r="ABG316"/>
      <c r="ABH316"/>
      <c r="ABI316"/>
      <c r="ABJ316"/>
      <c r="ABK316"/>
      <c r="ABL316"/>
      <c r="ABM316"/>
      <c r="ABN316"/>
      <c r="ABO316"/>
      <c r="ABP316"/>
      <c r="ABQ316"/>
      <c r="ABR316"/>
      <c r="ABS316"/>
      <c r="ABT316"/>
      <c r="ABU316"/>
      <c r="ABV316"/>
      <c r="ABW316"/>
      <c r="ABX316"/>
      <c r="ABY316"/>
      <c r="ABZ316"/>
      <c r="ACA316"/>
      <c r="ACB316"/>
      <c r="ACC316"/>
      <c r="ACD316"/>
      <c r="ACE316"/>
      <c r="ACF316"/>
      <c r="ACG316"/>
      <c r="ACH316"/>
      <c r="ACI316"/>
      <c r="ACJ316"/>
      <c r="ACK316"/>
      <c r="ACL316"/>
      <c r="ACM316"/>
      <c r="ACN316"/>
      <c r="ACO316"/>
      <c r="ACP316"/>
      <c r="ACQ316"/>
      <c r="ACR316"/>
      <c r="ACS316"/>
      <c r="ACT316"/>
      <c r="ACU316"/>
      <c r="ACV316"/>
      <c r="ACW316"/>
      <c r="ACX316"/>
      <c r="ACY316"/>
      <c r="ACZ316"/>
      <c r="ADA316"/>
      <c r="ADB316"/>
      <c r="ADC316"/>
      <c r="ADD316"/>
      <c r="ADE316"/>
      <c r="ADF316"/>
      <c r="ADG316"/>
      <c r="ADH316"/>
      <c r="ADI316"/>
      <c r="ADJ316"/>
      <c r="ADK316"/>
      <c r="ADL316"/>
      <c r="ADM316"/>
      <c r="ADN316"/>
      <c r="ADO316"/>
      <c r="ADP316"/>
      <c r="ADQ316"/>
      <c r="ADR316"/>
      <c r="ADS316"/>
      <c r="ADT316"/>
      <c r="ADU316"/>
      <c r="ADV316"/>
      <c r="ADW316"/>
      <c r="ADX316"/>
      <c r="ADY316"/>
      <c r="ADZ316"/>
      <c r="AEA316"/>
      <c r="AEB316"/>
      <c r="AEC316"/>
      <c r="AED316"/>
      <c r="AEE316"/>
      <c r="AEF316"/>
      <c r="AEG316"/>
      <c r="AEH316"/>
      <c r="AEI316"/>
      <c r="AEJ316"/>
      <c r="AEK316"/>
      <c r="AEL316"/>
      <c r="AEM316"/>
      <c r="AEN316"/>
      <c r="AEO316"/>
      <c r="AEP316"/>
      <c r="AEQ316"/>
      <c r="AER316"/>
      <c r="AES316"/>
      <c r="AET316"/>
      <c r="AEU316"/>
      <c r="AEV316"/>
      <c r="AEW316"/>
      <c r="AEX316"/>
      <c r="AEY316"/>
      <c r="AEZ316"/>
      <c r="AFA316"/>
      <c r="AFB316"/>
      <c r="AFC316"/>
      <c r="AFD316"/>
      <c r="AFE316"/>
      <c r="AFF316"/>
      <c r="AFG316"/>
      <c r="AFH316"/>
      <c r="AFI316"/>
      <c r="AFJ316"/>
      <c r="AFK316"/>
      <c r="AFL316"/>
      <c r="AFM316"/>
      <c r="AFN316"/>
      <c r="AFO316"/>
      <c r="AFP316"/>
      <c r="AFQ316"/>
      <c r="AFR316"/>
      <c r="AFS316"/>
      <c r="AFT316"/>
      <c r="AFU316"/>
      <c r="AFV316"/>
      <c r="AFW316"/>
      <c r="AFX316"/>
      <c r="AFY316"/>
      <c r="AFZ316"/>
      <c r="AGA316"/>
      <c r="AGB316"/>
      <c r="AGC316"/>
      <c r="AGD316"/>
      <c r="AGE316"/>
      <c r="AGF316"/>
      <c r="AGG316"/>
      <c r="AGH316"/>
      <c r="AGI316"/>
      <c r="AGJ316"/>
      <c r="AGK316"/>
      <c r="AGL316"/>
      <c r="AGM316"/>
      <c r="AGN316"/>
      <c r="AGO316"/>
      <c r="AGP316"/>
      <c r="AGQ316"/>
      <c r="AGR316"/>
      <c r="AGS316"/>
      <c r="AGT316"/>
      <c r="AGU316"/>
      <c r="AGV316"/>
      <c r="AGW316"/>
      <c r="AGX316"/>
      <c r="AGY316"/>
      <c r="AGZ316"/>
      <c r="AHA316"/>
      <c r="AHB316"/>
      <c r="AHC316"/>
      <c r="AHD316"/>
      <c r="AHE316"/>
      <c r="AHF316"/>
      <c r="AHG316"/>
      <c r="AHH316"/>
      <c r="AHI316"/>
      <c r="AHJ316"/>
      <c r="AHK316"/>
      <c r="AHL316"/>
      <c r="AHM316"/>
      <c r="AHN316"/>
      <c r="AHO316"/>
      <c r="AHP316"/>
      <c r="AHQ316"/>
      <c r="AHR316"/>
      <c r="AHS316"/>
      <c r="AHT316"/>
      <c r="AHU316"/>
      <c r="AHV316"/>
      <c r="AHW316"/>
      <c r="AHX316"/>
      <c r="AHY316"/>
      <c r="AHZ316"/>
      <c r="AIA316"/>
      <c r="AIB316"/>
      <c r="AIC316"/>
      <c r="AID316"/>
      <c r="AIE316"/>
      <c r="AIF316"/>
      <c r="AIG316"/>
      <c r="AIH316"/>
      <c r="AII316"/>
      <c r="AIJ316"/>
      <c r="AIK316"/>
      <c r="AIL316"/>
      <c r="AIM316"/>
      <c r="AIN316"/>
      <c r="AIO316"/>
      <c r="AIP316"/>
      <c r="AIQ316"/>
      <c r="AIR316"/>
      <c r="AIS316"/>
      <c r="AIT316"/>
      <c r="AIU316"/>
      <c r="AIV316"/>
      <c r="AIW316"/>
      <c r="AIX316"/>
      <c r="AIY316"/>
      <c r="AIZ316"/>
      <c r="AJA316"/>
      <c r="AJB316"/>
      <c r="AJC316"/>
      <c r="AJD316"/>
      <c r="AJE316"/>
      <c r="AJF316"/>
      <c r="AJG316"/>
      <c r="AJH316"/>
      <c r="AJI316"/>
      <c r="AJJ316"/>
      <c r="AJK316"/>
      <c r="AJL316"/>
      <c r="AJM316"/>
      <c r="AJN316"/>
      <c r="AJO316"/>
      <c r="AJP316"/>
      <c r="AJQ316"/>
      <c r="AJR316"/>
      <c r="AJS316"/>
      <c r="AJT316"/>
      <c r="AJU316"/>
      <c r="AJV316"/>
      <c r="AJW316"/>
      <c r="AJX316"/>
      <c r="AJY316"/>
      <c r="AJZ316"/>
      <c r="AKA316"/>
      <c r="AKB316"/>
      <c r="AKC316"/>
      <c r="AKD316"/>
      <c r="AKE316"/>
      <c r="AKF316"/>
      <c r="AKG316"/>
      <c r="AKH316"/>
      <c r="AKI316"/>
      <c r="AKJ316"/>
      <c r="AKK316"/>
      <c r="AKL316"/>
      <c r="AKM316"/>
      <c r="AKN316"/>
      <c r="AKO316"/>
      <c r="AKP316"/>
      <c r="AKQ316"/>
      <c r="AKR316"/>
      <c r="AKS316"/>
      <c r="AKT316"/>
      <c r="AKU316"/>
      <c r="AKV316"/>
      <c r="AKW316"/>
      <c r="AKX316"/>
      <c r="AKY316"/>
      <c r="AKZ316"/>
      <c r="ALA316"/>
      <c r="ALB316"/>
      <c r="ALC316"/>
      <c r="ALD316"/>
      <c r="ALE316"/>
    </row>
    <row r="317" spans="2:993" ht="14.15" customHeight="1" x14ac:dyDescent="0.25">
      <c r="B317" s="1003"/>
      <c r="C317" s="979"/>
      <c r="D317" s="979"/>
      <c r="E317" s="979"/>
      <c r="F317" s="979"/>
      <c r="G317" s="979"/>
      <c r="H317" s="525"/>
      <c r="I317" s="492"/>
      <c r="J317" s="492"/>
      <c r="K317" s="492"/>
      <c r="L317" s="492"/>
      <c r="M317" s="986"/>
      <c r="N317" s="987"/>
      <c r="O317" s="987"/>
      <c r="P317" s="988"/>
      <c r="Q317" s="986"/>
      <c r="R317" s="987"/>
      <c r="S317" s="987"/>
      <c r="T317" s="988"/>
      <c r="U317" s="986"/>
      <c r="V317" s="987"/>
      <c r="W317" s="987"/>
      <c r="X317" s="988"/>
      <c r="Y317" s="986"/>
      <c r="Z317" s="987"/>
      <c r="AA317" s="987"/>
      <c r="AB317" s="988"/>
      <c r="AC317" s="986"/>
      <c r="AD317" s="987"/>
      <c r="AE317" s="987"/>
      <c r="AF317" s="988"/>
      <c r="AG317" s="970"/>
      <c r="AH317" s="971"/>
      <c r="AI317" s="971"/>
      <c r="AJ317" s="971"/>
      <c r="AK317" s="972"/>
      <c r="AL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c r="AAW317"/>
      <c r="AAX317"/>
      <c r="AAY317"/>
      <c r="AAZ317"/>
      <c r="ABA317"/>
      <c r="ABB317"/>
      <c r="ABC317"/>
      <c r="ABD317"/>
      <c r="ABE317"/>
      <c r="ABF317"/>
      <c r="ABG317"/>
      <c r="ABH317"/>
      <c r="ABI317"/>
      <c r="ABJ317"/>
      <c r="ABK317"/>
      <c r="ABL317"/>
      <c r="ABM317"/>
      <c r="ABN317"/>
      <c r="ABO317"/>
      <c r="ABP317"/>
      <c r="ABQ317"/>
      <c r="ABR317"/>
      <c r="ABS317"/>
      <c r="ABT317"/>
      <c r="ABU317"/>
      <c r="ABV317"/>
      <c r="ABW317"/>
      <c r="ABX317"/>
      <c r="ABY317"/>
      <c r="ABZ317"/>
      <c r="ACA317"/>
      <c r="ACB317"/>
      <c r="ACC317"/>
      <c r="ACD317"/>
      <c r="ACE317"/>
      <c r="ACF317"/>
      <c r="ACG317"/>
      <c r="ACH317"/>
      <c r="ACI317"/>
      <c r="ACJ317"/>
      <c r="ACK317"/>
      <c r="ACL317"/>
      <c r="ACM317"/>
      <c r="ACN317"/>
      <c r="ACO317"/>
      <c r="ACP317"/>
      <c r="ACQ317"/>
      <c r="ACR317"/>
      <c r="ACS317"/>
      <c r="ACT317"/>
      <c r="ACU317"/>
      <c r="ACV317"/>
      <c r="ACW317"/>
      <c r="ACX317"/>
      <c r="ACY317"/>
      <c r="ACZ317"/>
      <c r="ADA317"/>
      <c r="ADB317"/>
      <c r="ADC317"/>
      <c r="ADD317"/>
      <c r="ADE317"/>
      <c r="ADF317"/>
      <c r="ADG317"/>
      <c r="ADH317"/>
      <c r="ADI317"/>
      <c r="ADJ317"/>
      <c r="ADK317"/>
      <c r="ADL317"/>
      <c r="ADM317"/>
      <c r="ADN317"/>
      <c r="ADO317"/>
      <c r="ADP317"/>
      <c r="ADQ317"/>
      <c r="ADR317"/>
      <c r="ADS317"/>
      <c r="ADT317"/>
      <c r="ADU317"/>
      <c r="ADV317"/>
      <c r="ADW317"/>
      <c r="ADX317"/>
      <c r="ADY317"/>
      <c r="ADZ317"/>
      <c r="AEA317"/>
      <c r="AEB317"/>
      <c r="AEC317"/>
      <c r="AED317"/>
      <c r="AEE317"/>
      <c r="AEF317"/>
      <c r="AEG317"/>
      <c r="AEH317"/>
      <c r="AEI317"/>
      <c r="AEJ317"/>
      <c r="AEK317"/>
      <c r="AEL317"/>
      <c r="AEM317"/>
      <c r="AEN317"/>
      <c r="AEO317"/>
      <c r="AEP317"/>
      <c r="AEQ317"/>
      <c r="AER317"/>
      <c r="AES317"/>
      <c r="AET317"/>
      <c r="AEU317"/>
      <c r="AEV317"/>
      <c r="AEW317"/>
      <c r="AEX317"/>
      <c r="AEY317"/>
      <c r="AEZ317"/>
      <c r="AFA317"/>
      <c r="AFB317"/>
      <c r="AFC317"/>
      <c r="AFD317"/>
      <c r="AFE317"/>
      <c r="AFF317"/>
      <c r="AFG317"/>
      <c r="AFH317"/>
      <c r="AFI317"/>
      <c r="AFJ317"/>
      <c r="AFK317"/>
      <c r="AFL317"/>
      <c r="AFM317"/>
      <c r="AFN317"/>
      <c r="AFO317"/>
      <c r="AFP317"/>
      <c r="AFQ317"/>
      <c r="AFR317"/>
      <c r="AFS317"/>
      <c r="AFT317"/>
      <c r="AFU317"/>
      <c r="AFV317"/>
      <c r="AFW317"/>
      <c r="AFX317"/>
      <c r="AFY317"/>
      <c r="AFZ317"/>
      <c r="AGA317"/>
      <c r="AGB317"/>
      <c r="AGC317"/>
      <c r="AGD317"/>
      <c r="AGE317"/>
      <c r="AGF317"/>
      <c r="AGG317"/>
      <c r="AGH317"/>
      <c r="AGI317"/>
      <c r="AGJ317"/>
      <c r="AGK317"/>
      <c r="AGL317"/>
      <c r="AGM317"/>
      <c r="AGN317"/>
      <c r="AGO317"/>
      <c r="AGP317"/>
      <c r="AGQ317"/>
      <c r="AGR317"/>
      <c r="AGS317"/>
      <c r="AGT317"/>
      <c r="AGU317"/>
      <c r="AGV317"/>
      <c r="AGW317"/>
      <c r="AGX317"/>
      <c r="AGY317"/>
      <c r="AGZ317"/>
      <c r="AHA317"/>
      <c r="AHB317"/>
      <c r="AHC317"/>
      <c r="AHD317"/>
      <c r="AHE317"/>
      <c r="AHF317"/>
      <c r="AHG317"/>
      <c r="AHH317"/>
      <c r="AHI317"/>
      <c r="AHJ317"/>
      <c r="AHK317"/>
      <c r="AHL317"/>
      <c r="AHM317"/>
      <c r="AHN317"/>
      <c r="AHO317"/>
      <c r="AHP317"/>
      <c r="AHQ317"/>
      <c r="AHR317"/>
      <c r="AHS317"/>
      <c r="AHT317"/>
      <c r="AHU317"/>
      <c r="AHV317"/>
      <c r="AHW317"/>
      <c r="AHX317"/>
      <c r="AHY317"/>
      <c r="AHZ317"/>
      <c r="AIA317"/>
      <c r="AIB317"/>
      <c r="AIC317"/>
      <c r="AID317"/>
      <c r="AIE317"/>
      <c r="AIF317"/>
      <c r="AIG317"/>
      <c r="AIH317"/>
      <c r="AII317"/>
      <c r="AIJ317"/>
      <c r="AIK317"/>
      <c r="AIL317"/>
      <c r="AIM317"/>
      <c r="AIN317"/>
      <c r="AIO317"/>
      <c r="AIP317"/>
      <c r="AIQ317"/>
      <c r="AIR317"/>
      <c r="AIS317"/>
      <c r="AIT317"/>
      <c r="AIU317"/>
      <c r="AIV317"/>
      <c r="AIW317"/>
      <c r="AIX317"/>
      <c r="AIY317"/>
      <c r="AIZ317"/>
      <c r="AJA317"/>
      <c r="AJB317"/>
      <c r="AJC317"/>
      <c r="AJD317"/>
      <c r="AJE317"/>
      <c r="AJF317"/>
      <c r="AJG317"/>
      <c r="AJH317"/>
      <c r="AJI317"/>
      <c r="AJJ317"/>
      <c r="AJK317"/>
      <c r="AJL317"/>
      <c r="AJM317"/>
      <c r="AJN317"/>
      <c r="AJO317"/>
      <c r="AJP317"/>
      <c r="AJQ317"/>
      <c r="AJR317"/>
      <c r="AJS317"/>
      <c r="AJT317"/>
      <c r="AJU317"/>
      <c r="AJV317"/>
      <c r="AJW317"/>
      <c r="AJX317"/>
      <c r="AJY317"/>
      <c r="AJZ317"/>
      <c r="AKA317"/>
      <c r="AKB317"/>
      <c r="AKC317"/>
      <c r="AKD317"/>
      <c r="AKE317"/>
      <c r="AKF317"/>
      <c r="AKG317"/>
      <c r="AKH317"/>
      <c r="AKI317"/>
      <c r="AKJ317"/>
      <c r="AKK317"/>
      <c r="AKL317"/>
      <c r="AKM317"/>
      <c r="AKN317"/>
      <c r="AKO317"/>
      <c r="AKP317"/>
      <c r="AKQ317"/>
      <c r="AKR317"/>
      <c r="AKS317"/>
      <c r="AKT317"/>
      <c r="AKU317"/>
      <c r="AKV317"/>
      <c r="AKW317"/>
      <c r="AKX317"/>
      <c r="AKY317"/>
      <c r="AKZ317"/>
      <c r="ALA317"/>
      <c r="ALB317"/>
      <c r="ALC317"/>
      <c r="ALD317"/>
      <c r="ALE317"/>
    </row>
    <row r="318" spans="2:993" ht="14.15" customHeight="1" x14ac:dyDescent="0.3">
      <c r="B318" s="152" t="s">
        <v>130</v>
      </c>
      <c r="C318" s="1004" t="s">
        <v>6</v>
      </c>
      <c r="D318" s="1005"/>
      <c r="E318" s="1005"/>
      <c r="F318" s="1005"/>
      <c r="G318" s="1005"/>
      <c r="H318" s="1006"/>
      <c r="I318" s="508">
        <f>SUMIF($H$59:$H$138,B318,$I$59:$L$138)</f>
        <v>0</v>
      </c>
      <c r="J318" s="508"/>
      <c r="K318" s="508"/>
      <c r="L318" s="508"/>
      <c r="M318" s="508">
        <f>SUMIF($H$59:$H$138,$B318,$W$59:$Y$138)</f>
        <v>0</v>
      </c>
      <c r="N318" s="508"/>
      <c r="O318" s="508"/>
      <c r="P318" s="508"/>
      <c r="Q318" s="508">
        <f>SUMIF($I$146:$J$225,$B318,$AG$146:$AK$225)</f>
        <v>0</v>
      </c>
      <c r="R318" s="508"/>
      <c r="S318" s="508"/>
      <c r="T318" s="508"/>
      <c r="U318" s="508">
        <f>SUMIF($AL$231:$AL$310,$B318,$AG$231:$AK$310)</f>
        <v>0</v>
      </c>
      <c r="V318" s="508"/>
      <c r="W318" s="508"/>
      <c r="X318" s="508"/>
      <c r="Y318" s="989">
        <f>SUM(M318:X318)</f>
        <v>0</v>
      </c>
      <c r="Z318" s="990"/>
      <c r="AA318" s="990"/>
      <c r="AB318" s="991"/>
      <c r="AC318" s="995">
        <f>SUMIF($H$59:$H$138,$B318,$AF$59:$AH$138)</f>
        <v>0</v>
      </c>
      <c r="AD318" s="995"/>
      <c r="AE318" s="995"/>
      <c r="AF318" s="995"/>
      <c r="AG318" s="1007">
        <f>Y318+AC318</f>
        <v>0</v>
      </c>
      <c r="AH318" s="1008"/>
      <c r="AI318" s="1008"/>
      <c r="AJ318" s="1008"/>
      <c r="AK318" s="1009"/>
      <c r="AL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c r="AAA318"/>
      <c r="AAB318"/>
      <c r="AAC318"/>
      <c r="AAD318"/>
      <c r="AAE318"/>
      <c r="AAF318"/>
      <c r="AAG318"/>
      <c r="AAH318"/>
      <c r="AAI318"/>
      <c r="AAJ318"/>
      <c r="AAK318"/>
      <c r="AAL318"/>
      <c r="AAM318"/>
      <c r="AAN318"/>
      <c r="AAO318"/>
      <c r="AAP318"/>
      <c r="AAQ318"/>
      <c r="AAR318"/>
      <c r="AAS318"/>
      <c r="AAT318"/>
      <c r="AAU318"/>
      <c r="AAV318"/>
      <c r="AAW318"/>
      <c r="AAX318"/>
      <c r="AAY318"/>
      <c r="AAZ318"/>
      <c r="ABA318"/>
      <c r="ABB318"/>
      <c r="ABC318"/>
      <c r="ABD318"/>
      <c r="ABE318"/>
      <c r="ABF318"/>
      <c r="ABG318"/>
      <c r="ABH318"/>
      <c r="ABI318"/>
      <c r="ABJ318"/>
      <c r="ABK318"/>
      <c r="ABL318"/>
      <c r="ABM318"/>
      <c r="ABN318"/>
      <c r="ABO318"/>
      <c r="ABP318"/>
      <c r="ABQ318"/>
      <c r="ABR318"/>
      <c r="ABS318"/>
      <c r="ABT318"/>
      <c r="ABU318"/>
      <c r="ABV318"/>
      <c r="ABW318"/>
      <c r="ABX318"/>
      <c r="ABY318"/>
      <c r="ABZ318"/>
      <c r="ACA318"/>
      <c r="ACB318"/>
      <c r="ACC318"/>
      <c r="ACD318"/>
      <c r="ACE318"/>
      <c r="ACF318"/>
      <c r="ACG318"/>
      <c r="ACH318"/>
      <c r="ACI318"/>
      <c r="ACJ318"/>
      <c r="ACK318"/>
      <c r="ACL318"/>
      <c r="ACM318"/>
      <c r="ACN318"/>
      <c r="ACO318"/>
      <c r="ACP318"/>
      <c r="ACQ318"/>
      <c r="ACR318"/>
      <c r="ACS318"/>
      <c r="ACT318"/>
      <c r="ACU318"/>
      <c r="ACV318"/>
      <c r="ACW318"/>
      <c r="ACX318"/>
      <c r="ACY318"/>
      <c r="ACZ318"/>
      <c r="ADA318"/>
      <c r="ADB318"/>
      <c r="ADC318"/>
      <c r="ADD318"/>
      <c r="ADE318"/>
      <c r="ADF318"/>
      <c r="ADG318"/>
      <c r="ADH318"/>
      <c r="ADI318"/>
      <c r="ADJ318"/>
      <c r="ADK318"/>
      <c r="ADL318"/>
      <c r="ADM318"/>
      <c r="ADN318"/>
      <c r="ADO318"/>
      <c r="ADP318"/>
      <c r="ADQ318"/>
      <c r="ADR318"/>
      <c r="ADS318"/>
      <c r="ADT318"/>
      <c r="ADU318"/>
      <c r="ADV318"/>
      <c r="ADW318"/>
      <c r="ADX318"/>
      <c r="ADY318"/>
      <c r="ADZ318"/>
      <c r="AEA318"/>
      <c r="AEB318"/>
      <c r="AEC318"/>
      <c r="AED318"/>
      <c r="AEE318"/>
      <c r="AEF318"/>
      <c r="AEG318"/>
      <c r="AEH318"/>
      <c r="AEI318"/>
      <c r="AEJ318"/>
      <c r="AEK318"/>
      <c r="AEL318"/>
      <c r="AEM318"/>
      <c r="AEN318"/>
      <c r="AEO318"/>
      <c r="AEP318"/>
      <c r="AEQ318"/>
      <c r="AER318"/>
      <c r="AES318"/>
      <c r="AET318"/>
      <c r="AEU318"/>
      <c r="AEV318"/>
      <c r="AEW318"/>
      <c r="AEX318"/>
      <c r="AEY318"/>
      <c r="AEZ318"/>
      <c r="AFA318"/>
      <c r="AFB318"/>
      <c r="AFC318"/>
      <c r="AFD318"/>
      <c r="AFE318"/>
      <c r="AFF318"/>
      <c r="AFG318"/>
      <c r="AFH318"/>
      <c r="AFI318"/>
      <c r="AFJ318"/>
      <c r="AFK318"/>
      <c r="AFL318"/>
      <c r="AFM318"/>
      <c r="AFN318"/>
      <c r="AFO318"/>
      <c r="AFP318"/>
      <c r="AFQ318"/>
      <c r="AFR318"/>
      <c r="AFS318"/>
      <c r="AFT318"/>
      <c r="AFU318"/>
      <c r="AFV318"/>
      <c r="AFW318"/>
      <c r="AFX318"/>
      <c r="AFY318"/>
      <c r="AFZ318"/>
      <c r="AGA318"/>
      <c r="AGB318"/>
      <c r="AGC318"/>
      <c r="AGD318"/>
      <c r="AGE318"/>
      <c r="AGF318"/>
      <c r="AGG318"/>
      <c r="AGH318"/>
      <c r="AGI318"/>
      <c r="AGJ318"/>
      <c r="AGK318"/>
      <c r="AGL318"/>
      <c r="AGM318"/>
      <c r="AGN318"/>
      <c r="AGO318"/>
      <c r="AGP318"/>
      <c r="AGQ318"/>
      <c r="AGR318"/>
      <c r="AGS318"/>
      <c r="AGT318"/>
      <c r="AGU318"/>
      <c r="AGV318"/>
      <c r="AGW318"/>
      <c r="AGX318"/>
      <c r="AGY318"/>
      <c r="AGZ318"/>
      <c r="AHA318"/>
      <c r="AHB318"/>
      <c r="AHC318"/>
      <c r="AHD318"/>
      <c r="AHE318"/>
      <c r="AHF318"/>
      <c r="AHG318"/>
      <c r="AHH318"/>
      <c r="AHI318"/>
      <c r="AHJ318"/>
      <c r="AHK318"/>
      <c r="AHL318"/>
      <c r="AHM318"/>
      <c r="AHN318"/>
      <c r="AHO318"/>
      <c r="AHP318"/>
      <c r="AHQ318"/>
      <c r="AHR318"/>
      <c r="AHS318"/>
      <c r="AHT318"/>
      <c r="AHU318"/>
      <c r="AHV318"/>
      <c r="AHW318"/>
      <c r="AHX318"/>
      <c r="AHY318"/>
      <c r="AHZ318"/>
      <c r="AIA318"/>
      <c r="AIB318"/>
      <c r="AIC318"/>
      <c r="AID318"/>
      <c r="AIE318"/>
      <c r="AIF318"/>
      <c r="AIG318"/>
      <c r="AIH318"/>
      <c r="AII318"/>
      <c r="AIJ318"/>
      <c r="AIK318"/>
      <c r="AIL318"/>
      <c r="AIM318"/>
      <c r="AIN318"/>
      <c r="AIO318"/>
      <c r="AIP318"/>
      <c r="AIQ318"/>
      <c r="AIR318"/>
      <c r="AIS318"/>
      <c r="AIT318"/>
      <c r="AIU318"/>
      <c r="AIV318"/>
      <c r="AIW318"/>
      <c r="AIX318"/>
      <c r="AIY318"/>
      <c r="AIZ318"/>
      <c r="AJA318"/>
      <c r="AJB318"/>
      <c r="AJC318"/>
      <c r="AJD318"/>
      <c r="AJE318"/>
      <c r="AJF318"/>
      <c r="AJG318"/>
      <c r="AJH318"/>
      <c r="AJI318"/>
      <c r="AJJ318"/>
      <c r="AJK318"/>
      <c r="AJL318"/>
      <c r="AJM318"/>
      <c r="AJN318"/>
      <c r="AJO318"/>
      <c r="AJP318"/>
      <c r="AJQ318"/>
      <c r="AJR318"/>
      <c r="AJS318"/>
      <c r="AJT318"/>
      <c r="AJU318"/>
      <c r="AJV318"/>
      <c r="AJW318"/>
      <c r="AJX318"/>
      <c r="AJY318"/>
      <c r="AJZ318"/>
      <c r="AKA318"/>
      <c r="AKB318"/>
      <c r="AKC318"/>
      <c r="AKD318"/>
      <c r="AKE318"/>
      <c r="AKF318"/>
      <c r="AKG318"/>
      <c r="AKH318"/>
      <c r="AKI318"/>
      <c r="AKJ318"/>
      <c r="AKK318"/>
      <c r="AKL318"/>
      <c r="AKM318"/>
      <c r="AKN318"/>
      <c r="AKO318"/>
      <c r="AKP318"/>
      <c r="AKQ318"/>
      <c r="AKR318"/>
      <c r="AKS318"/>
      <c r="AKT318"/>
      <c r="AKU318"/>
      <c r="AKV318"/>
      <c r="AKW318"/>
      <c r="AKX318"/>
      <c r="AKY318"/>
      <c r="AKZ318"/>
      <c r="ALA318"/>
      <c r="ALB318"/>
      <c r="ALC318"/>
      <c r="ALD318"/>
      <c r="ALE318"/>
    </row>
    <row r="319" spans="2:993" ht="14.15" customHeight="1" x14ac:dyDescent="0.3">
      <c r="B319" s="152" t="s">
        <v>131</v>
      </c>
      <c r="C319" s="1004" t="s">
        <v>7</v>
      </c>
      <c r="D319" s="1005"/>
      <c r="E319" s="1005"/>
      <c r="F319" s="1005"/>
      <c r="G319" s="1005"/>
      <c r="H319" s="1006"/>
      <c r="I319" s="508">
        <f>SUMIF($H$59:$H$138,B319,$I$59:$L$138)</f>
        <v>0</v>
      </c>
      <c r="J319" s="508"/>
      <c r="K319" s="508"/>
      <c r="L319" s="508"/>
      <c r="M319" s="508">
        <f>SUMIF($H$59:$H$138,$B319,$W$59:$Y$138)</f>
        <v>0</v>
      </c>
      <c r="N319" s="508"/>
      <c r="O319" s="508"/>
      <c r="P319" s="508"/>
      <c r="Q319" s="508">
        <f>SUMIF($I$146:$J$225,$B319,$AG$146:$AK$225)</f>
        <v>0</v>
      </c>
      <c r="R319" s="508"/>
      <c r="S319" s="508"/>
      <c r="T319" s="508"/>
      <c r="U319" s="508">
        <f>SUMIF($AL$231:$AL$310,$B319,$AG$231:$AK$310)</f>
        <v>0</v>
      </c>
      <c r="V319" s="508"/>
      <c r="W319" s="508"/>
      <c r="X319" s="508"/>
      <c r="Y319" s="989">
        <f>SUM(M319:X319)</f>
        <v>0</v>
      </c>
      <c r="Z319" s="990"/>
      <c r="AA319" s="990"/>
      <c r="AB319" s="991"/>
      <c r="AC319" s="995">
        <f>SUMIF($H$59:$H$138,$B319,$AF$59:$AH$138)</f>
        <v>0</v>
      </c>
      <c r="AD319" s="995"/>
      <c r="AE319" s="995"/>
      <c r="AF319" s="995"/>
      <c r="AG319" s="1007">
        <f>Y319+AC319</f>
        <v>0</v>
      </c>
      <c r="AH319" s="1008"/>
      <c r="AI319" s="1008"/>
      <c r="AJ319" s="1008"/>
      <c r="AK319" s="1009"/>
      <c r="AL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c r="AAA319"/>
      <c r="AAB319"/>
      <c r="AAC319"/>
      <c r="AAD319"/>
      <c r="AAE319"/>
      <c r="AAF319"/>
      <c r="AAG319"/>
      <c r="AAH319"/>
      <c r="AAI319"/>
      <c r="AAJ319"/>
      <c r="AAK319"/>
      <c r="AAL319"/>
      <c r="AAM319"/>
      <c r="AAN319"/>
      <c r="AAO319"/>
      <c r="AAP319"/>
      <c r="AAQ319"/>
      <c r="AAR319"/>
      <c r="AAS319"/>
      <c r="AAT319"/>
      <c r="AAU319"/>
      <c r="AAV319"/>
      <c r="AAW319"/>
      <c r="AAX319"/>
      <c r="AAY319"/>
      <c r="AAZ319"/>
      <c r="ABA319"/>
      <c r="ABB319"/>
      <c r="ABC319"/>
      <c r="ABD319"/>
      <c r="ABE319"/>
      <c r="ABF319"/>
      <c r="ABG319"/>
      <c r="ABH319"/>
      <c r="ABI319"/>
      <c r="ABJ319"/>
      <c r="ABK319"/>
      <c r="ABL319"/>
      <c r="ABM319"/>
      <c r="ABN319"/>
      <c r="ABO319"/>
      <c r="ABP319"/>
      <c r="ABQ319"/>
      <c r="ABR319"/>
      <c r="ABS319"/>
      <c r="ABT319"/>
      <c r="ABU319"/>
      <c r="ABV319"/>
      <c r="ABW319"/>
      <c r="ABX319"/>
      <c r="ABY319"/>
      <c r="ABZ319"/>
      <c r="ACA319"/>
      <c r="ACB319"/>
      <c r="ACC319"/>
      <c r="ACD319"/>
      <c r="ACE319"/>
      <c r="ACF319"/>
      <c r="ACG319"/>
      <c r="ACH319"/>
      <c r="ACI319"/>
      <c r="ACJ319"/>
      <c r="ACK319"/>
      <c r="ACL319"/>
      <c r="ACM319"/>
      <c r="ACN319"/>
      <c r="ACO319"/>
      <c r="ACP319"/>
      <c r="ACQ319"/>
      <c r="ACR319"/>
      <c r="ACS319"/>
      <c r="ACT319"/>
      <c r="ACU319"/>
      <c r="ACV319"/>
      <c r="ACW319"/>
      <c r="ACX319"/>
      <c r="ACY319"/>
      <c r="ACZ319"/>
      <c r="ADA319"/>
      <c r="ADB319"/>
      <c r="ADC319"/>
      <c r="ADD319"/>
      <c r="ADE319"/>
      <c r="ADF319"/>
      <c r="ADG319"/>
      <c r="ADH319"/>
      <c r="ADI319"/>
      <c r="ADJ319"/>
      <c r="ADK319"/>
      <c r="ADL319"/>
      <c r="ADM319"/>
      <c r="ADN319"/>
      <c r="ADO319"/>
      <c r="ADP319"/>
      <c r="ADQ319"/>
      <c r="ADR319"/>
      <c r="ADS319"/>
      <c r="ADT319"/>
      <c r="ADU319"/>
      <c r="ADV319"/>
      <c r="ADW319"/>
      <c r="ADX319"/>
      <c r="ADY319"/>
      <c r="ADZ319"/>
      <c r="AEA319"/>
      <c r="AEB319"/>
      <c r="AEC319"/>
      <c r="AED319"/>
      <c r="AEE319"/>
      <c r="AEF319"/>
      <c r="AEG319"/>
      <c r="AEH319"/>
      <c r="AEI319"/>
      <c r="AEJ319"/>
      <c r="AEK319"/>
      <c r="AEL319"/>
      <c r="AEM319"/>
      <c r="AEN319"/>
      <c r="AEO319"/>
      <c r="AEP319"/>
      <c r="AEQ319"/>
      <c r="AER319"/>
      <c r="AES319"/>
      <c r="AET319"/>
      <c r="AEU319"/>
      <c r="AEV319"/>
      <c r="AEW319"/>
      <c r="AEX319"/>
      <c r="AEY319"/>
      <c r="AEZ319"/>
      <c r="AFA319"/>
      <c r="AFB319"/>
      <c r="AFC319"/>
      <c r="AFD319"/>
      <c r="AFE319"/>
      <c r="AFF319"/>
      <c r="AFG319"/>
      <c r="AFH319"/>
      <c r="AFI319"/>
      <c r="AFJ319"/>
      <c r="AFK319"/>
      <c r="AFL319"/>
      <c r="AFM319"/>
      <c r="AFN319"/>
      <c r="AFO319"/>
      <c r="AFP319"/>
      <c r="AFQ319"/>
      <c r="AFR319"/>
      <c r="AFS319"/>
      <c r="AFT319"/>
      <c r="AFU319"/>
      <c r="AFV319"/>
      <c r="AFW319"/>
      <c r="AFX319"/>
      <c r="AFY319"/>
      <c r="AFZ319"/>
      <c r="AGA319"/>
      <c r="AGB319"/>
      <c r="AGC319"/>
      <c r="AGD319"/>
      <c r="AGE319"/>
      <c r="AGF319"/>
      <c r="AGG319"/>
      <c r="AGH319"/>
      <c r="AGI319"/>
      <c r="AGJ319"/>
      <c r="AGK319"/>
      <c r="AGL319"/>
      <c r="AGM319"/>
      <c r="AGN319"/>
      <c r="AGO319"/>
      <c r="AGP319"/>
      <c r="AGQ319"/>
      <c r="AGR319"/>
      <c r="AGS319"/>
      <c r="AGT319"/>
      <c r="AGU319"/>
      <c r="AGV319"/>
      <c r="AGW319"/>
      <c r="AGX319"/>
      <c r="AGY319"/>
      <c r="AGZ319"/>
      <c r="AHA319"/>
      <c r="AHB319"/>
      <c r="AHC319"/>
      <c r="AHD319"/>
      <c r="AHE319"/>
      <c r="AHF319"/>
      <c r="AHG319"/>
      <c r="AHH319"/>
      <c r="AHI319"/>
      <c r="AHJ319"/>
      <c r="AHK319"/>
      <c r="AHL319"/>
      <c r="AHM319"/>
      <c r="AHN319"/>
      <c r="AHO319"/>
      <c r="AHP319"/>
      <c r="AHQ319"/>
      <c r="AHR319"/>
      <c r="AHS319"/>
      <c r="AHT319"/>
      <c r="AHU319"/>
      <c r="AHV319"/>
      <c r="AHW319"/>
      <c r="AHX319"/>
      <c r="AHY319"/>
      <c r="AHZ319"/>
      <c r="AIA319"/>
      <c r="AIB319"/>
      <c r="AIC319"/>
      <c r="AID319"/>
      <c r="AIE319"/>
      <c r="AIF319"/>
      <c r="AIG319"/>
      <c r="AIH319"/>
      <c r="AII319"/>
      <c r="AIJ319"/>
      <c r="AIK319"/>
      <c r="AIL319"/>
      <c r="AIM319"/>
      <c r="AIN319"/>
      <c r="AIO319"/>
      <c r="AIP319"/>
      <c r="AIQ319"/>
      <c r="AIR319"/>
      <c r="AIS319"/>
      <c r="AIT319"/>
      <c r="AIU319"/>
      <c r="AIV319"/>
      <c r="AIW319"/>
      <c r="AIX319"/>
      <c r="AIY319"/>
      <c r="AIZ319"/>
      <c r="AJA319"/>
      <c r="AJB319"/>
      <c r="AJC319"/>
      <c r="AJD319"/>
      <c r="AJE319"/>
      <c r="AJF319"/>
      <c r="AJG319"/>
      <c r="AJH319"/>
      <c r="AJI319"/>
      <c r="AJJ319"/>
      <c r="AJK319"/>
      <c r="AJL319"/>
      <c r="AJM319"/>
      <c r="AJN319"/>
      <c r="AJO319"/>
      <c r="AJP319"/>
      <c r="AJQ319"/>
      <c r="AJR319"/>
      <c r="AJS319"/>
      <c r="AJT319"/>
      <c r="AJU319"/>
      <c r="AJV319"/>
      <c r="AJW319"/>
      <c r="AJX319"/>
      <c r="AJY319"/>
      <c r="AJZ319"/>
      <c r="AKA319"/>
      <c r="AKB319"/>
      <c r="AKC319"/>
      <c r="AKD319"/>
      <c r="AKE319"/>
      <c r="AKF319"/>
      <c r="AKG319"/>
      <c r="AKH319"/>
      <c r="AKI319"/>
      <c r="AKJ319"/>
      <c r="AKK319"/>
      <c r="AKL319"/>
      <c r="AKM319"/>
      <c r="AKN319"/>
      <c r="AKO319"/>
      <c r="AKP319"/>
      <c r="AKQ319"/>
      <c r="AKR319"/>
      <c r="AKS319"/>
      <c r="AKT319"/>
      <c r="AKU319"/>
      <c r="AKV319"/>
      <c r="AKW319"/>
      <c r="AKX319"/>
      <c r="AKY319"/>
      <c r="AKZ319"/>
      <c r="ALA319"/>
      <c r="ALB319"/>
      <c r="ALC319"/>
      <c r="ALD319"/>
      <c r="ALE319"/>
    </row>
    <row r="320" spans="2:993" ht="14.15" customHeight="1" x14ac:dyDescent="0.3">
      <c r="B320" s="152" t="s">
        <v>132</v>
      </c>
      <c r="C320" s="1004" t="s">
        <v>208</v>
      </c>
      <c r="D320" s="1005"/>
      <c r="E320" s="1005"/>
      <c r="F320" s="1005"/>
      <c r="G320" s="1005"/>
      <c r="H320" s="1006"/>
      <c r="I320" s="508">
        <f>SUMIF($H$59:$H$138,B320,$I$59:$L$138)</f>
        <v>0</v>
      </c>
      <c r="J320" s="508"/>
      <c r="K320" s="508"/>
      <c r="L320" s="508"/>
      <c r="M320" s="508">
        <f>SUMIF($H$59:$H$138,$B320,$W$59:$Y$138)</f>
        <v>0</v>
      </c>
      <c r="N320" s="508"/>
      <c r="O320" s="508"/>
      <c r="P320" s="508"/>
      <c r="Q320" s="508">
        <f>SUMIF($I$146:$J$225,$B320,$AG$146:$AK$225)</f>
        <v>0</v>
      </c>
      <c r="R320" s="508"/>
      <c r="S320" s="508"/>
      <c r="T320" s="508"/>
      <c r="U320" s="508">
        <f>SUMIF($AL$231:$AL$310,$B320,$AG$231:$AK$310)</f>
        <v>0</v>
      </c>
      <c r="V320" s="508"/>
      <c r="W320" s="508"/>
      <c r="X320" s="508"/>
      <c r="Y320" s="989">
        <f>SUM(M320:X320)</f>
        <v>0</v>
      </c>
      <c r="Z320" s="990"/>
      <c r="AA320" s="990"/>
      <c r="AB320" s="991"/>
      <c r="AC320" s="995">
        <f>SUMIF($H$59:$H$138,$B320,$AF$59:$AH$138)</f>
        <v>0</v>
      </c>
      <c r="AD320" s="995"/>
      <c r="AE320" s="995"/>
      <c r="AF320" s="995"/>
      <c r="AG320" s="1007">
        <f>Y320+AC320</f>
        <v>0</v>
      </c>
      <c r="AH320" s="1008"/>
      <c r="AI320" s="1008"/>
      <c r="AJ320" s="1008"/>
      <c r="AK320" s="1009"/>
      <c r="AL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c r="AAA320"/>
      <c r="AAB320"/>
      <c r="AAC320"/>
      <c r="AAD320"/>
      <c r="AAE320"/>
      <c r="AAF320"/>
      <c r="AAG320"/>
      <c r="AAH320"/>
      <c r="AAI320"/>
      <c r="AAJ320"/>
      <c r="AAK320"/>
      <c r="AAL320"/>
      <c r="AAM320"/>
      <c r="AAN320"/>
      <c r="AAO320"/>
      <c r="AAP320"/>
      <c r="AAQ320"/>
      <c r="AAR320"/>
      <c r="AAS320"/>
      <c r="AAT320"/>
      <c r="AAU320"/>
      <c r="AAV320"/>
      <c r="AAW320"/>
      <c r="AAX320"/>
      <c r="AAY320"/>
      <c r="AAZ320"/>
      <c r="ABA320"/>
      <c r="ABB320"/>
      <c r="ABC320"/>
      <c r="ABD320"/>
      <c r="ABE320"/>
      <c r="ABF320"/>
      <c r="ABG320"/>
      <c r="ABH320"/>
      <c r="ABI320"/>
      <c r="ABJ320"/>
      <c r="ABK320"/>
      <c r="ABL320"/>
      <c r="ABM320"/>
      <c r="ABN320"/>
      <c r="ABO320"/>
      <c r="ABP320"/>
      <c r="ABQ320"/>
      <c r="ABR320"/>
      <c r="ABS320"/>
      <c r="ABT320"/>
      <c r="ABU320"/>
      <c r="ABV320"/>
      <c r="ABW320"/>
      <c r="ABX320"/>
      <c r="ABY320"/>
      <c r="ABZ320"/>
      <c r="ACA320"/>
      <c r="ACB320"/>
      <c r="ACC320"/>
      <c r="ACD320"/>
      <c r="ACE320"/>
      <c r="ACF320"/>
      <c r="ACG320"/>
      <c r="ACH320"/>
      <c r="ACI320"/>
      <c r="ACJ320"/>
      <c r="ACK320"/>
      <c r="ACL320"/>
      <c r="ACM320"/>
      <c r="ACN320"/>
      <c r="ACO320"/>
      <c r="ACP320"/>
      <c r="ACQ320"/>
      <c r="ACR320"/>
      <c r="ACS320"/>
      <c r="ACT320"/>
      <c r="ACU320"/>
      <c r="ACV320"/>
      <c r="ACW320"/>
      <c r="ACX320"/>
      <c r="ACY320"/>
      <c r="ACZ320"/>
      <c r="ADA320"/>
      <c r="ADB320"/>
      <c r="ADC320"/>
      <c r="ADD320"/>
      <c r="ADE320"/>
      <c r="ADF320"/>
      <c r="ADG320"/>
      <c r="ADH320"/>
      <c r="ADI320"/>
      <c r="ADJ320"/>
      <c r="ADK320"/>
      <c r="ADL320"/>
      <c r="ADM320"/>
      <c r="ADN320"/>
      <c r="ADO320"/>
      <c r="ADP320"/>
      <c r="ADQ320"/>
      <c r="ADR320"/>
      <c r="ADS320"/>
      <c r="ADT320"/>
      <c r="ADU320"/>
      <c r="ADV320"/>
      <c r="ADW320"/>
      <c r="ADX320"/>
      <c r="ADY320"/>
      <c r="ADZ320"/>
      <c r="AEA320"/>
      <c r="AEB320"/>
      <c r="AEC320"/>
      <c r="AED320"/>
      <c r="AEE320"/>
      <c r="AEF320"/>
      <c r="AEG320"/>
      <c r="AEH320"/>
      <c r="AEI320"/>
      <c r="AEJ320"/>
      <c r="AEK320"/>
      <c r="AEL320"/>
      <c r="AEM320"/>
      <c r="AEN320"/>
      <c r="AEO320"/>
      <c r="AEP320"/>
      <c r="AEQ320"/>
      <c r="AER320"/>
      <c r="AES320"/>
      <c r="AET320"/>
      <c r="AEU320"/>
      <c r="AEV320"/>
      <c r="AEW320"/>
      <c r="AEX320"/>
      <c r="AEY320"/>
      <c r="AEZ320"/>
      <c r="AFA320"/>
      <c r="AFB320"/>
      <c r="AFC320"/>
      <c r="AFD320"/>
      <c r="AFE320"/>
      <c r="AFF320"/>
      <c r="AFG320"/>
      <c r="AFH320"/>
      <c r="AFI320"/>
      <c r="AFJ320"/>
      <c r="AFK320"/>
      <c r="AFL320"/>
      <c r="AFM320"/>
      <c r="AFN320"/>
      <c r="AFO320"/>
      <c r="AFP320"/>
      <c r="AFQ320"/>
      <c r="AFR320"/>
      <c r="AFS320"/>
      <c r="AFT320"/>
      <c r="AFU320"/>
      <c r="AFV320"/>
      <c r="AFW320"/>
      <c r="AFX320"/>
      <c r="AFY320"/>
      <c r="AFZ320"/>
      <c r="AGA320"/>
      <c r="AGB320"/>
      <c r="AGC320"/>
      <c r="AGD320"/>
      <c r="AGE320"/>
      <c r="AGF320"/>
      <c r="AGG320"/>
      <c r="AGH320"/>
      <c r="AGI320"/>
      <c r="AGJ320"/>
      <c r="AGK320"/>
      <c r="AGL320"/>
      <c r="AGM320"/>
      <c r="AGN320"/>
      <c r="AGO320"/>
      <c r="AGP320"/>
      <c r="AGQ320"/>
      <c r="AGR320"/>
      <c r="AGS320"/>
      <c r="AGT320"/>
      <c r="AGU320"/>
      <c r="AGV320"/>
      <c r="AGW320"/>
      <c r="AGX320"/>
      <c r="AGY320"/>
      <c r="AGZ320"/>
      <c r="AHA320"/>
      <c r="AHB320"/>
      <c r="AHC320"/>
      <c r="AHD320"/>
      <c r="AHE320"/>
      <c r="AHF320"/>
      <c r="AHG320"/>
      <c r="AHH320"/>
      <c r="AHI320"/>
      <c r="AHJ320"/>
      <c r="AHK320"/>
      <c r="AHL320"/>
      <c r="AHM320"/>
      <c r="AHN320"/>
      <c r="AHO320"/>
      <c r="AHP320"/>
      <c r="AHQ320"/>
      <c r="AHR320"/>
      <c r="AHS320"/>
      <c r="AHT320"/>
      <c r="AHU320"/>
      <c r="AHV320"/>
      <c r="AHW320"/>
      <c r="AHX320"/>
      <c r="AHY320"/>
      <c r="AHZ320"/>
      <c r="AIA320"/>
      <c r="AIB320"/>
      <c r="AIC320"/>
      <c r="AID320"/>
      <c r="AIE320"/>
      <c r="AIF320"/>
      <c r="AIG320"/>
      <c r="AIH320"/>
      <c r="AII320"/>
      <c r="AIJ320"/>
      <c r="AIK320"/>
      <c r="AIL320"/>
      <c r="AIM320"/>
      <c r="AIN320"/>
      <c r="AIO320"/>
      <c r="AIP320"/>
      <c r="AIQ320"/>
      <c r="AIR320"/>
      <c r="AIS320"/>
      <c r="AIT320"/>
      <c r="AIU320"/>
      <c r="AIV320"/>
      <c r="AIW320"/>
      <c r="AIX320"/>
      <c r="AIY320"/>
      <c r="AIZ320"/>
      <c r="AJA320"/>
      <c r="AJB320"/>
      <c r="AJC320"/>
      <c r="AJD320"/>
      <c r="AJE320"/>
      <c r="AJF320"/>
      <c r="AJG320"/>
      <c r="AJH320"/>
      <c r="AJI320"/>
      <c r="AJJ320"/>
      <c r="AJK320"/>
      <c r="AJL320"/>
      <c r="AJM320"/>
      <c r="AJN320"/>
      <c r="AJO320"/>
      <c r="AJP320"/>
      <c r="AJQ320"/>
      <c r="AJR320"/>
      <c r="AJS320"/>
      <c r="AJT320"/>
      <c r="AJU320"/>
      <c r="AJV320"/>
      <c r="AJW320"/>
      <c r="AJX320"/>
      <c r="AJY320"/>
      <c r="AJZ320"/>
      <c r="AKA320"/>
      <c r="AKB320"/>
      <c r="AKC320"/>
      <c r="AKD320"/>
      <c r="AKE320"/>
      <c r="AKF320"/>
      <c r="AKG320"/>
      <c r="AKH320"/>
      <c r="AKI320"/>
      <c r="AKJ320"/>
      <c r="AKK320"/>
      <c r="AKL320"/>
      <c r="AKM320"/>
      <c r="AKN320"/>
      <c r="AKO320"/>
      <c r="AKP320"/>
      <c r="AKQ320"/>
      <c r="AKR320"/>
      <c r="AKS320"/>
      <c r="AKT320"/>
      <c r="AKU320"/>
      <c r="AKV320"/>
      <c r="AKW320"/>
      <c r="AKX320"/>
      <c r="AKY320"/>
      <c r="AKZ320"/>
      <c r="ALA320"/>
      <c r="ALB320"/>
      <c r="ALC320"/>
      <c r="ALD320"/>
      <c r="ALE320"/>
    </row>
    <row r="321" spans="2:993" ht="14.15" customHeight="1" x14ac:dyDescent="0.3">
      <c r="B321" s="153"/>
      <c r="C321" s="197"/>
      <c r="D321" s="197"/>
      <c r="E321" s="197"/>
      <c r="F321" s="197"/>
      <c r="G321" s="197"/>
      <c r="H321" s="198" t="s">
        <v>23</v>
      </c>
      <c r="I321" s="1018">
        <f>SUM(I318:L320)</f>
        <v>0</v>
      </c>
      <c r="J321" s="1019"/>
      <c r="K321" s="1019"/>
      <c r="L321" s="1020"/>
      <c r="M321" s="952">
        <f>SUM(M318:P320)</f>
        <v>0</v>
      </c>
      <c r="N321" s="953"/>
      <c r="O321" s="953"/>
      <c r="P321" s="954"/>
      <c r="Q321" s="952">
        <f>SUM(Q318:T320)</f>
        <v>0</v>
      </c>
      <c r="R321" s="953"/>
      <c r="S321" s="953"/>
      <c r="T321" s="954"/>
      <c r="U321" s="952">
        <f>SUM(U318:X320)</f>
        <v>0</v>
      </c>
      <c r="V321" s="953"/>
      <c r="W321" s="953"/>
      <c r="X321" s="954"/>
      <c r="Y321" s="992">
        <f>SUM(M321:X321)</f>
        <v>0</v>
      </c>
      <c r="Z321" s="993"/>
      <c r="AA321" s="993"/>
      <c r="AB321" s="994"/>
      <c r="AC321" s="996">
        <f>SUM(AC318:AF320)</f>
        <v>0</v>
      </c>
      <c r="AD321" s="997"/>
      <c r="AE321" s="997"/>
      <c r="AF321" s="998"/>
      <c r="AG321" s="1007">
        <f>Y321+AC321</f>
        <v>0</v>
      </c>
      <c r="AH321" s="1008"/>
      <c r="AI321" s="1008"/>
      <c r="AJ321" s="1008"/>
      <c r="AK321" s="1009"/>
      <c r="AL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c r="AAA321"/>
      <c r="AAB321"/>
      <c r="AAC321"/>
      <c r="AAD321"/>
      <c r="AAE321"/>
      <c r="AAF321"/>
      <c r="AAG321"/>
      <c r="AAH321"/>
      <c r="AAI321"/>
      <c r="AAJ321"/>
      <c r="AAK321"/>
      <c r="AAL321"/>
      <c r="AAM321"/>
      <c r="AAN321"/>
      <c r="AAO321"/>
      <c r="AAP321"/>
      <c r="AAQ321"/>
      <c r="AAR321"/>
      <c r="AAS321"/>
      <c r="AAT321"/>
      <c r="AAU321"/>
      <c r="AAV321"/>
      <c r="AAW321"/>
      <c r="AAX321"/>
      <c r="AAY321"/>
      <c r="AAZ321"/>
      <c r="ABA321"/>
      <c r="ABB321"/>
      <c r="ABC321"/>
      <c r="ABD321"/>
      <c r="ABE321"/>
      <c r="ABF321"/>
      <c r="ABG321"/>
      <c r="ABH321"/>
      <c r="ABI321"/>
      <c r="ABJ321"/>
      <c r="ABK321"/>
      <c r="ABL321"/>
      <c r="ABM321"/>
      <c r="ABN321"/>
      <c r="ABO321"/>
      <c r="ABP321"/>
      <c r="ABQ321"/>
      <c r="ABR321"/>
      <c r="ABS321"/>
      <c r="ABT321"/>
      <c r="ABU321"/>
      <c r="ABV321"/>
      <c r="ABW321"/>
      <c r="ABX321"/>
      <c r="ABY321"/>
      <c r="ABZ321"/>
      <c r="ACA321"/>
      <c r="ACB321"/>
      <c r="ACC321"/>
      <c r="ACD321"/>
      <c r="ACE321"/>
      <c r="ACF321"/>
      <c r="ACG321"/>
      <c r="ACH321"/>
      <c r="ACI321"/>
      <c r="ACJ321"/>
      <c r="ACK321"/>
      <c r="ACL321"/>
      <c r="ACM321"/>
      <c r="ACN321"/>
      <c r="ACO321"/>
      <c r="ACP321"/>
      <c r="ACQ321"/>
      <c r="ACR321"/>
      <c r="ACS321"/>
      <c r="ACT321"/>
      <c r="ACU321"/>
      <c r="ACV321"/>
      <c r="ACW321"/>
      <c r="ACX321"/>
      <c r="ACY321"/>
      <c r="ACZ321"/>
      <c r="ADA321"/>
      <c r="ADB321"/>
      <c r="ADC321"/>
      <c r="ADD321"/>
      <c r="ADE321"/>
      <c r="ADF321"/>
      <c r="ADG321"/>
      <c r="ADH321"/>
      <c r="ADI321"/>
      <c r="ADJ321"/>
      <c r="ADK321"/>
      <c r="ADL321"/>
      <c r="ADM321"/>
      <c r="ADN321"/>
      <c r="ADO321"/>
      <c r="ADP321"/>
      <c r="ADQ321"/>
      <c r="ADR321"/>
      <c r="ADS321"/>
      <c r="ADT321"/>
      <c r="ADU321"/>
      <c r="ADV321"/>
      <c r="ADW321"/>
      <c r="ADX321"/>
      <c r="ADY321"/>
      <c r="ADZ321"/>
      <c r="AEA321"/>
      <c r="AEB321"/>
      <c r="AEC321"/>
      <c r="AED321"/>
      <c r="AEE321"/>
      <c r="AEF321"/>
      <c r="AEG321"/>
      <c r="AEH321"/>
      <c r="AEI321"/>
      <c r="AEJ321"/>
      <c r="AEK321"/>
      <c r="AEL321"/>
      <c r="AEM321"/>
      <c r="AEN321"/>
      <c r="AEO321"/>
      <c r="AEP321"/>
      <c r="AEQ321"/>
      <c r="AER321"/>
      <c r="AES321"/>
      <c r="AET321"/>
      <c r="AEU321"/>
      <c r="AEV321"/>
      <c r="AEW321"/>
      <c r="AEX321"/>
      <c r="AEY321"/>
      <c r="AEZ321"/>
      <c r="AFA321"/>
      <c r="AFB321"/>
      <c r="AFC321"/>
      <c r="AFD321"/>
      <c r="AFE321"/>
      <c r="AFF321"/>
      <c r="AFG321"/>
      <c r="AFH321"/>
      <c r="AFI321"/>
      <c r="AFJ321"/>
      <c r="AFK321"/>
      <c r="AFL321"/>
      <c r="AFM321"/>
      <c r="AFN321"/>
      <c r="AFO321"/>
      <c r="AFP321"/>
      <c r="AFQ321"/>
      <c r="AFR321"/>
      <c r="AFS321"/>
      <c r="AFT321"/>
      <c r="AFU321"/>
      <c r="AFV321"/>
      <c r="AFW321"/>
      <c r="AFX321"/>
      <c r="AFY321"/>
      <c r="AFZ321"/>
      <c r="AGA321"/>
      <c r="AGB321"/>
      <c r="AGC321"/>
      <c r="AGD321"/>
      <c r="AGE321"/>
      <c r="AGF321"/>
      <c r="AGG321"/>
      <c r="AGH321"/>
      <c r="AGI321"/>
      <c r="AGJ321"/>
      <c r="AGK321"/>
      <c r="AGL321"/>
      <c r="AGM321"/>
      <c r="AGN321"/>
      <c r="AGO321"/>
      <c r="AGP321"/>
      <c r="AGQ321"/>
      <c r="AGR321"/>
      <c r="AGS321"/>
      <c r="AGT321"/>
      <c r="AGU321"/>
      <c r="AGV321"/>
      <c r="AGW321"/>
      <c r="AGX321"/>
      <c r="AGY321"/>
      <c r="AGZ321"/>
      <c r="AHA321"/>
      <c r="AHB321"/>
      <c r="AHC321"/>
      <c r="AHD321"/>
      <c r="AHE321"/>
      <c r="AHF321"/>
      <c r="AHG321"/>
      <c r="AHH321"/>
      <c r="AHI321"/>
      <c r="AHJ321"/>
      <c r="AHK321"/>
      <c r="AHL321"/>
      <c r="AHM321"/>
      <c r="AHN321"/>
      <c r="AHO321"/>
      <c r="AHP321"/>
      <c r="AHQ321"/>
      <c r="AHR321"/>
      <c r="AHS321"/>
      <c r="AHT321"/>
      <c r="AHU321"/>
      <c r="AHV321"/>
      <c r="AHW321"/>
      <c r="AHX321"/>
      <c r="AHY321"/>
      <c r="AHZ321"/>
      <c r="AIA321"/>
      <c r="AIB321"/>
      <c r="AIC321"/>
      <c r="AID321"/>
      <c r="AIE321"/>
      <c r="AIF321"/>
      <c r="AIG321"/>
      <c r="AIH321"/>
      <c r="AII321"/>
      <c r="AIJ321"/>
      <c r="AIK321"/>
      <c r="AIL321"/>
      <c r="AIM321"/>
      <c r="AIN321"/>
      <c r="AIO321"/>
      <c r="AIP321"/>
      <c r="AIQ321"/>
      <c r="AIR321"/>
      <c r="AIS321"/>
      <c r="AIT321"/>
      <c r="AIU321"/>
      <c r="AIV321"/>
      <c r="AIW321"/>
      <c r="AIX321"/>
      <c r="AIY321"/>
      <c r="AIZ321"/>
      <c r="AJA321"/>
      <c r="AJB321"/>
      <c r="AJC321"/>
      <c r="AJD321"/>
      <c r="AJE321"/>
      <c r="AJF321"/>
      <c r="AJG321"/>
      <c r="AJH321"/>
      <c r="AJI321"/>
      <c r="AJJ321"/>
      <c r="AJK321"/>
      <c r="AJL321"/>
      <c r="AJM321"/>
      <c r="AJN321"/>
      <c r="AJO321"/>
      <c r="AJP321"/>
      <c r="AJQ321"/>
      <c r="AJR321"/>
      <c r="AJS321"/>
      <c r="AJT321"/>
      <c r="AJU321"/>
      <c r="AJV321"/>
      <c r="AJW321"/>
      <c r="AJX321"/>
      <c r="AJY321"/>
      <c r="AJZ321"/>
      <c r="AKA321"/>
      <c r="AKB321"/>
      <c r="AKC321"/>
      <c r="AKD321"/>
      <c r="AKE321"/>
      <c r="AKF321"/>
      <c r="AKG321"/>
      <c r="AKH321"/>
      <c r="AKI321"/>
      <c r="AKJ321"/>
      <c r="AKK321"/>
      <c r="AKL321"/>
      <c r="AKM321"/>
      <c r="AKN321"/>
      <c r="AKO321"/>
      <c r="AKP321"/>
      <c r="AKQ321"/>
      <c r="AKR321"/>
      <c r="AKS321"/>
      <c r="AKT321"/>
      <c r="AKU321"/>
      <c r="AKV321"/>
      <c r="AKW321"/>
      <c r="AKX321"/>
      <c r="AKY321"/>
      <c r="AKZ321"/>
      <c r="ALA321"/>
      <c r="ALB321"/>
      <c r="ALC321"/>
      <c r="ALD321"/>
      <c r="ALE321"/>
    </row>
    <row r="322" spans="2:993" ht="14.15" customHeight="1" x14ac:dyDescent="0.25">
      <c r="B322" s="11"/>
      <c r="C322" s="61"/>
      <c r="D322" s="61"/>
      <c r="E322" s="61"/>
      <c r="F322" s="61"/>
      <c r="G322" s="61"/>
      <c r="H322" s="61"/>
      <c r="I322" s="61"/>
      <c r="J322" s="61"/>
      <c r="K322" s="61"/>
      <c r="L322" s="62"/>
      <c r="M322" s="62"/>
      <c r="N322" s="62"/>
      <c r="O322" s="38"/>
      <c r="P322" s="64"/>
      <c r="Q322" s="64"/>
      <c r="R322" s="63"/>
      <c r="S322" s="63"/>
      <c r="T322" s="63"/>
      <c r="U322" s="63"/>
      <c r="V322" s="63"/>
      <c r="W322" s="63"/>
      <c r="X322" s="63"/>
      <c r="Y322" s="63"/>
      <c r="Z322" s="63"/>
      <c r="AA322" s="63"/>
      <c r="AB322" s="63"/>
      <c r="AC322" s="63"/>
      <c r="AD322" s="62"/>
      <c r="AE322" s="38"/>
      <c r="AF322" s="64"/>
      <c r="AG322" s="64"/>
      <c r="AH322" s="64"/>
      <c r="AI322" s="64"/>
      <c r="AJ322" s="64"/>
      <c r="AK322" s="65"/>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c r="AAA322"/>
      <c r="AAB322"/>
      <c r="AAC322"/>
      <c r="AAD322"/>
      <c r="AAE322"/>
      <c r="AAF322"/>
      <c r="AAG322"/>
      <c r="AAH322"/>
      <c r="AAI322"/>
      <c r="AAJ322"/>
      <c r="AAK322"/>
      <c r="AAL322"/>
      <c r="AAM322"/>
      <c r="AAN322"/>
      <c r="AAO322"/>
      <c r="AAP322"/>
      <c r="AAQ322"/>
      <c r="AAR322"/>
      <c r="AAS322"/>
      <c r="AAT322"/>
      <c r="AAU322"/>
      <c r="AAV322"/>
      <c r="AAW322"/>
      <c r="AAX322"/>
      <c r="AAY322"/>
      <c r="AAZ322"/>
      <c r="ABA322"/>
      <c r="ABB322"/>
      <c r="ABC322"/>
      <c r="ABD322"/>
      <c r="ABE322"/>
      <c r="ABF322"/>
      <c r="ABG322"/>
      <c r="ABH322"/>
      <c r="ABI322"/>
      <c r="ABJ322"/>
      <c r="ABK322"/>
      <c r="ABL322"/>
      <c r="ABM322"/>
      <c r="ABN322"/>
      <c r="ABO322"/>
      <c r="ABP322"/>
      <c r="ABQ322"/>
      <c r="ABR322"/>
      <c r="ABS322"/>
      <c r="ABT322"/>
      <c r="ABU322"/>
      <c r="ABV322"/>
      <c r="ABW322"/>
      <c r="ABX322"/>
      <c r="ABY322"/>
      <c r="ABZ322"/>
      <c r="ACA322"/>
      <c r="ACB322"/>
      <c r="ACC322"/>
      <c r="ACD322"/>
      <c r="ACE322"/>
      <c r="ACF322"/>
      <c r="ACG322"/>
      <c r="ACH322"/>
      <c r="ACI322"/>
      <c r="ACJ322"/>
      <c r="ACK322"/>
      <c r="ACL322"/>
      <c r="ACM322"/>
      <c r="ACN322"/>
      <c r="ACO322"/>
      <c r="ACP322"/>
      <c r="ACQ322"/>
      <c r="ACR322"/>
      <c r="ACS322"/>
      <c r="ACT322"/>
      <c r="ACU322"/>
      <c r="ACV322"/>
      <c r="ACW322"/>
      <c r="ACX322"/>
      <c r="ACY322"/>
      <c r="ACZ322"/>
      <c r="ADA322"/>
      <c r="ADB322"/>
      <c r="ADC322"/>
      <c r="ADD322"/>
      <c r="ADE322"/>
      <c r="ADF322"/>
      <c r="ADG322"/>
      <c r="ADH322"/>
      <c r="ADI322"/>
      <c r="ADJ322"/>
      <c r="ADK322"/>
      <c r="ADL322"/>
      <c r="ADM322"/>
      <c r="ADN322"/>
      <c r="ADO322"/>
      <c r="ADP322"/>
      <c r="ADQ322"/>
      <c r="ADR322"/>
      <c r="ADS322"/>
      <c r="ADT322"/>
      <c r="ADU322"/>
      <c r="ADV322"/>
      <c r="ADW322"/>
      <c r="ADX322"/>
      <c r="ADY322"/>
      <c r="ADZ322"/>
      <c r="AEA322"/>
      <c r="AEB322"/>
      <c r="AEC322"/>
      <c r="AED322"/>
      <c r="AEE322"/>
      <c r="AEF322"/>
      <c r="AEG322"/>
      <c r="AEH322"/>
      <c r="AEI322"/>
      <c r="AEJ322"/>
      <c r="AEK322"/>
      <c r="AEL322"/>
      <c r="AEM322"/>
      <c r="AEN322"/>
      <c r="AEO322"/>
      <c r="AEP322"/>
      <c r="AEQ322"/>
      <c r="AER322"/>
      <c r="AES322"/>
      <c r="AET322"/>
      <c r="AEU322"/>
      <c r="AEV322"/>
      <c r="AEW322"/>
      <c r="AEX322"/>
      <c r="AEY322"/>
      <c r="AEZ322"/>
      <c r="AFA322"/>
      <c r="AFB322"/>
      <c r="AFC322"/>
      <c r="AFD322"/>
      <c r="AFE322"/>
      <c r="AFF322"/>
      <c r="AFG322"/>
      <c r="AFH322"/>
      <c r="AFI322"/>
      <c r="AFJ322"/>
      <c r="AFK322"/>
      <c r="AFL322"/>
      <c r="AFM322"/>
      <c r="AFN322"/>
      <c r="AFO322"/>
      <c r="AFP322"/>
      <c r="AFQ322"/>
      <c r="AFR322"/>
      <c r="AFS322"/>
      <c r="AFT322"/>
      <c r="AFU322"/>
      <c r="AFV322"/>
      <c r="AFW322"/>
      <c r="AFX322"/>
      <c r="AFY322"/>
      <c r="AFZ322"/>
      <c r="AGA322"/>
      <c r="AGB322"/>
      <c r="AGC322"/>
      <c r="AGD322"/>
      <c r="AGE322"/>
      <c r="AGF322"/>
      <c r="AGG322"/>
      <c r="AGH322"/>
      <c r="AGI322"/>
      <c r="AGJ322"/>
      <c r="AGK322"/>
      <c r="AGL322"/>
      <c r="AGM322"/>
      <c r="AGN322"/>
      <c r="AGO322"/>
      <c r="AGP322"/>
      <c r="AGQ322"/>
      <c r="AGR322"/>
      <c r="AGS322"/>
      <c r="AGT322"/>
      <c r="AGU322"/>
      <c r="AGV322"/>
      <c r="AGW322"/>
      <c r="AGX322"/>
      <c r="AGY322"/>
      <c r="AGZ322"/>
      <c r="AHA322"/>
      <c r="AHB322"/>
      <c r="AHC322"/>
      <c r="AHD322"/>
      <c r="AHE322"/>
      <c r="AHF322"/>
      <c r="AHG322"/>
      <c r="AHH322"/>
      <c r="AHI322"/>
      <c r="AHJ322"/>
      <c r="AHK322"/>
      <c r="AHL322"/>
      <c r="AHM322"/>
      <c r="AHN322"/>
      <c r="AHO322"/>
      <c r="AHP322"/>
      <c r="AHQ322"/>
      <c r="AHR322"/>
      <c r="AHS322"/>
      <c r="AHT322"/>
      <c r="AHU322"/>
      <c r="AHV322"/>
      <c r="AHW322"/>
      <c r="AHX322"/>
      <c r="AHY322"/>
      <c r="AHZ322"/>
      <c r="AIA322"/>
      <c r="AIB322"/>
      <c r="AIC322"/>
      <c r="AID322"/>
      <c r="AIE322"/>
      <c r="AIF322"/>
      <c r="AIG322"/>
      <c r="AIH322"/>
      <c r="AII322"/>
      <c r="AIJ322"/>
      <c r="AIK322"/>
      <c r="AIL322"/>
      <c r="AIM322"/>
      <c r="AIN322"/>
      <c r="AIO322"/>
      <c r="AIP322"/>
      <c r="AIQ322"/>
      <c r="AIR322"/>
      <c r="AIS322"/>
      <c r="AIT322"/>
      <c r="AIU322"/>
      <c r="AIV322"/>
      <c r="AIW322"/>
      <c r="AIX322"/>
      <c r="AIY322"/>
      <c r="AIZ322"/>
      <c r="AJA322"/>
      <c r="AJB322"/>
      <c r="AJC322"/>
      <c r="AJD322"/>
      <c r="AJE322"/>
      <c r="AJF322"/>
      <c r="AJG322"/>
      <c r="AJH322"/>
      <c r="AJI322"/>
      <c r="AJJ322"/>
      <c r="AJK322"/>
      <c r="AJL322"/>
      <c r="AJM322"/>
      <c r="AJN322"/>
      <c r="AJO322"/>
      <c r="AJP322"/>
      <c r="AJQ322"/>
      <c r="AJR322"/>
      <c r="AJS322"/>
      <c r="AJT322"/>
      <c r="AJU322"/>
      <c r="AJV322"/>
      <c r="AJW322"/>
      <c r="AJX322"/>
      <c r="AJY322"/>
      <c r="AJZ322"/>
      <c r="AKA322"/>
      <c r="AKB322"/>
      <c r="AKC322"/>
      <c r="AKD322"/>
      <c r="AKE322"/>
      <c r="AKF322"/>
      <c r="AKG322"/>
      <c r="AKH322"/>
      <c r="AKI322"/>
      <c r="AKJ322"/>
      <c r="AKK322"/>
      <c r="AKL322"/>
      <c r="AKM322"/>
      <c r="AKN322"/>
      <c r="AKO322"/>
      <c r="AKP322"/>
      <c r="AKQ322"/>
      <c r="AKR322"/>
      <c r="AKS322"/>
      <c r="AKT322"/>
      <c r="AKU322"/>
      <c r="AKV322"/>
      <c r="AKW322"/>
      <c r="AKX322"/>
      <c r="AKY322"/>
      <c r="AKZ322"/>
      <c r="ALA322"/>
      <c r="ALB322"/>
      <c r="ALC322"/>
      <c r="ALD322"/>
      <c r="ALE322"/>
    </row>
    <row r="323" spans="2:993" ht="14.15" customHeight="1" x14ac:dyDescent="0.25">
      <c r="B323" s="191" t="s">
        <v>206</v>
      </c>
      <c r="C323" s="192"/>
      <c r="D323" s="192"/>
      <c r="E323" s="192"/>
      <c r="F323" s="192"/>
      <c r="G323" s="192"/>
      <c r="H323" s="192"/>
      <c r="I323" s="192"/>
      <c r="J323" s="192"/>
      <c r="K323" s="192"/>
      <c r="L323" s="34"/>
      <c r="M323" s="34"/>
      <c r="N323" s="34"/>
      <c r="O323" s="34"/>
      <c r="P323" s="34"/>
      <c r="Q323" s="34"/>
      <c r="R323" s="6"/>
      <c r="S323" s="6"/>
      <c r="T323" s="6"/>
      <c r="U323" s="6"/>
      <c r="V323" s="6"/>
      <c r="W323" s="6"/>
      <c r="X323" s="6"/>
      <c r="Y323" s="6"/>
      <c r="Z323" s="6"/>
      <c r="AA323" s="6"/>
      <c r="AB323" s="6"/>
      <c r="AC323" s="6"/>
      <c r="AD323" s="34"/>
      <c r="AE323" s="34"/>
      <c r="AF323" s="34"/>
      <c r="AG323" s="34"/>
      <c r="AH323" s="34"/>
      <c r="AI323" s="34"/>
      <c r="AJ323" s="34"/>
      <c r="AK323" s="56"/>
      <c r="AL323" s="8"/>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c r="AAA323"/>
      <c r="AAB323"/>
      <c r="AAC323"/>
      <c r="AAD323"/>
      <c r="AAE323"/>
      <c r="AAF323"/>
      <c r="AAG323"/>
      <c r="AAH323"/>
      <c r="AAI323"/>
      <c r="AAJ323"/>
      <c r="AAK323"/>
      <c r="AAL323"/>
      <c r="AAM323"/>
      <c r="AAN323"/>
      <c r="AAO323"/>
      <c r="AAP323"/>
      <c r="AAQ323"/>
      <c r="AAR323"/>
      <c r="AAS323"/>
      <c r="AAT323"/>
      <c r="AAU323"/>
      <c r="AAV323"/>
      <c r="AAW323"/>
      <c r="AAX323"/>
      <c r="AAY323"/>
      <c r="AAZ323"/>
      <c r="ABA323"/>
      <c r="ABB323"/>
      <c r="ABC323"/>
      <c r="ABD323"/>
      <c r="ABE323"/>
      <c r="ABF323"/>
      <c r="ABG323"/>
      <c r="ABH323"/>
      <c r="ABI323"/>
      <c r="ABJ323"/>
      <c r="ABK323"/>
      <c r="ABL323"/>
      <c r="ABM323"/>
      <c r="ABN323"/>
      <c r="ABO323"/>
      <c r="ABP323"/>
      <c r="ABQ323"/>
      <c r="ABR323"/>
      <c r="ABS323"/>
      <c r="ABT323"/>
      <c r="ABU323"/>
      <c r="ABV323"/>
      <c r="ABW323"/>
      <c r="ABX323"/>
      <c r="ABY323"/>
      <c r="ABZ323"/>
      <c r="ACA323"/>
      <c r="ACB323"/>
      <c r="ACC323"/>
      <c r="ACD323"/>
      <c r="ACE323"/>
      <c r="ACF323"/>
      <c r="ACG323"/>
      <c r="ACH323"/>
      <c r="ACI323"/>
      <c r="ACJ323"/>
      <c r="ACK323"/>
      <c r="ACL323"/>
      <c r="ACM323"/>
      <c r="ACN323"/>
      <c r="ACO323"/>
      <c r="ACP323"/>
      <c r="ACQ323"/>
      <c r="ACR323"/>
      <c r="ACS323"/>
      <c r="ACT323"/>
      <c r="ACU323"/>
      <c r="ACV323"/>
      <c r="ACW323"/>
      <c r="ACX323"/>
      <c r="ACY323"/>
      <c r="ACZ323"/>
      <c r="ADA323"/>
      <c r="ADB323"/>
      <c r="ADC323"/>
      <c r="ADD323"/>
      <c r="ADE323"/>
      <c r="ADF323"/>
      <c r="ADG323"/>
      <c r="ADH323"/>
      <c r="ADI323"/>
      <c r="ADJ323"/>
      <c r="ADK323"/>
      <c r="ADL323"/>
      <c r="ADM323"/>
      <c r="ADN323"/>
      <c r="ADO323"/>
      <c r="ADP323"/>
      <c r="ADQ323"/>
      <c r="ADR323"/>
      <c r="ADS323"/>
      <c r="ADT323"/>
      <c r="ADU323"/>
      <c r="ADV323"/>
      <c r="ADW323"/>
      <c r="ADX323"/>
      <c r="ADY323"/>
      <c r="ADZ323"/>
      <c r="AEA323"/>
      <c r="AEB323"/>
      <c r="AEC323"/>
      <c r="AED323"/>
      <c r="AEE323"/>
      <c r="AEF323"/>
      <c r="AEG323"/>
      <c r="AEH323"/>
      <c r="AEI323"/>
      <c r="AEJ323"/>
      <c r="AEK323"/>
      <c r="AEL323"/>
      <c r="AEM323"/>
      <c r="AEN323"/>
      <c r="AEO323"/>
      <c r="AEP323"/>
      <c r="AEQ323"/>
      <c r="AER323"/>
      <c r="AES323"/>
      <c r="AET323"/>
      <c r="AEU323"/>
      <c r="AEV323"/>
      <c r="AEW323"/>
      <c r="AEX323"/>
      <c r="AEY323"/>
      <c r="AEZ323"/>
      <c r="AFA323"/>
      <c r="AFB323"/>
      <c r="AFC323"/>
      <c r="AFD323"/>
      <c r="AFE323"/>
      <c r="AFF323"/>
      <c r="AFG323"/>
      <c r="AFH323"/>
      <c r="AFI323"/>
      <c r="AFJ323"/>
      <c r="AFK323"/>
      <c r="AFL323"/>
      <c r="AFM323"/>
      <c r="AFN323"/>
      <c r="AFO323"/>
      <c r="AFP323"/>
      <c r="AFQ323"/>
      <c r="AFR323"/>
      <c r="AFS323"/>
      <c r="AFT323"/>
      <c r="AFU323"/>
      <c r="AFV323"/>
      <c r="AFW323"/>
      <c r="AFX323"/>
      <c r="AFY323"/>
      <c r="AFZ323"/>
      <c r="AGA323"/>
      <c r="AGB323"/>
      <c r="AGC323"/>
      <c r="AGD323"/>
      <c r="AGE323"/>
      <c r="AGF323"/>
      <c r="AGG323"/>
      <c r="AGH323"/>
      <c r="AGI323"/>
      <c r="AGJ323"/>
      <c r="AGK323"/>
      <c r="AGL323"/>
      <c r="AGM323"/>
      <c r="AGN323"/>
      <c r="AGO323"/>
      <c r="AGP323"/>
      <c r="AGQ323"/>
      <c r="AGR323"/>
      <c r="AGS323"/>
      <c r="AGT323"/>
      <c r="AGU323"/>
      <c r="AGV323"/>
      <c r="AGW323"/>
      <c r="AGX323"/>
      <c r="AGY323"/>
      <c r="AGZ323"/>
      <c r="AHA323"/>
      <c r="AHB323"/>
      <c r="AHC323"/>
      <c r="AHD323"/>
      <c r="AHE323"/>
      <c r="AHF323"/>
      <c r="AHG323"/>
      <c r="AHH323"/>
      <c r="AHI323"/>
      <c r="AHJ323"/>
      <c r="AHK323"/>
      <c r="AHL323"/>
      <c r="AHM323"/>
      <c r="AHN323"/>
      <c r="AHO323"/>
      <c r="AHP323"/>
      <c r="AHQ323"/>
      <c r="AHR323"/>
      <c r="AHS323"/>
      <c r="AHT323"/>
      <c r="AHU323"/>
      <c r="AHV323"/>
      <c r="AHW323"/>
      <c r="AHX323"/>
      <c r="AHY323"/>
      <c r="AHZ323"/>
      <c r="AIA323"/>
      <c r="AIB323"/>
      <c r="AIC323"/>
      <c r="AID323"/>
      <c r="AIE323"/>
      <c r="AIF323"/>
      <c r="AIG323"/>
      <c r="AIH323"/>
      <c r="AII323"/>
      <c r="AIJ323"/>
      <c r="AIK323"/>
      <c r="AIL323"/>
      <c r="AIM323"/>
      <c r="AIN323"/>
      <c r="AIO323"/>
      <c r="AIP323"/>
      <c r="AIQ323"/>
      <c r="AIR323"/>
      <c r="AIS323"/>
      <c r="AIT323"/>
      <c r="AIU323"/>
      <c r="AIV323"/>
      <c r="AIW323"/>
      <c r="AIX323"/>
      <c r="AIY323"/>
      <c r="AIZ323"/>
      <c r="AJA323"/>
      <c r="AJB323"/>
      <c r="AJC323"/>
      <c r="AJD323"/>
      <c r="AJE323"/>
      <c r="AJF323"/>
      <c r="AJG323"/>
      <c r="AJH323"/>
      <c r="AJI323"/>
      <c r="AJJ323"/>
      <c r="AJK323"/>
      <c r="AJL323"/>
      <c r="AJM323"/>
      <c r="AJN323"/>
      <c r="AJO323"/>
      <c r="AJP323"/>
      <c r="AJQ323"/>
      <c r="AJR323"/>
      <c r="AJS323"/>
      <c r="AJT323"/>
      <c r="AJU323"/>
      <c r="AJV323"/>
      <c r="AJW323"/>
      <c r="AJX323"/>
      <c r="AJY323"/>
      <c r="AJZ323"/>
      <c r="AKA323"/>
      <c r="AKB323"/>
      <c r="AKC323"/>
      <c r="AKD323"/>
      <c r="AKE323"/>
      <c r="AKF323"/>
      <c r="AKG323"/>
      <c r="AKH323"/>
      <c r="AKI323"/>
      <c r="AKJ323"/>
      <c r="AKK323"/>
      <c r="AKL323"/>
      <c r="AKM323"/>
      <c r="AKN323"/>
      <c r="AKO323"/>
      <c r="AKP323"/>
      <c r="AKQ323"/>
      <c r="AKR323"/>
      <c r="AKS323"/>
      <c r="AKT323"/>
      <c r="AKU323"/>
      <c r="AKV323"/>
      <c r="AKW323"/>
      <c r="AKX323"/>
      <c r="AKY323"/>
      <c r="AKZ323"/>
      <c r="ALA323"/>
      <c r="ALB323"/>
      <c r="ALC323"/>
      <c r="ALD323"/>
      <c r="ALE323"/>
    </row>
    <row r="324" spans="2:993" ht="14.15" customHeight="1" x14ac:dyDescent="0.25">
      <c r="B324" s="770" t="s">
        <v>46</v>
      </c>
      <c r="C324" s="771"/>
      <c r="D324" s="771"/>
      <c r="E324" s="771"/>
      <c r="F324" s="771"/>
      <c r="G324" s="771"/>
      <c r="H324" s="771"/>
      <c r="I324" s="771"/>
      <c r="J324" s="771"/>
      <c r="K324" s="771"/>
      <c r="L324" s="771"/>
      <c r="M324" s="771"/>
      <c r="N324" s="771"/>
      <c r="O324" s="771"/>
      <c r="P324" s="771" t="s">
        <v>49</v>
      </c>
      <c r="Q324" s="771"/>
      <c r="R324" s="771"/>
      <c r="S324" s="771"/>
      <c r="T324" s="771"/>
      <c r="U324" s="771"/>
      <c r="V324" s="771"/>
      <c r="W324" s="771" t="s">
        <v>50</v>
      </c>
      <c r="X324" s="771"/>
      <c r="Y324" s="771"/>
      <c r="Z324" s="771"/>
      <c r="AA324" s="771"/>
      <c r="AB324" s="771"/>
      <c r="AC324" s="771"/>
      <c r="AD324" s="772" t="s">
        <v>101</v>
      </c>
      <c r="AE324" s="772"/>
      <c r="AF324" s="772"/>
      <c r="AG324" s="772"/>
      <c r="AH324" s="772"/>
      <c r="AI324" s="772"/>
      <c r="AJ324" s="772"/>
      <c r="AK324" s="773"/>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c r="AAA324"/>
      <c r="AAB324"/>
      <c r="AAC324"/>
      <c r="AAD324"/>
      <c r="AAE324"/>
      <c r="AAF324"/>
      <c r="AAG324"/>
      <c r="AAH324"/>
      <c r="AAI324"/>
      <c r="AAJ324"/>
      <c r="AAK324"/>
      <c r="AAL324"/>
      <c r="AAM324"/>
      <c r="AAN324"/>
      <c r="AAO324"/>
      <c r="AAP324"/>
      <c r="AAQ324"/>
      <c r="AAR324"/>
      <c r="AAS324"/>
      <c r="AAT324"/>
      <c r="AAU324"/>
      <c r="AAV324"/>
      <c r="AAW324"/>
      <c r="AAX324"/>
      <c r="AAY324"/>
      <c r="AAZ324"/>
      <c r="ABA324"/>
      <c r="ABB324"/>
      <c r="ABC324"/>
      <c r="ABD324"/>
      <c r="ABE324"/>
      <c r="ABF324"/>
      <c r="ABG324"/>
      <c r="ABH324"/>
      <c r="ABI324"/>
      <c r="ABJ324"/>
      <c r="ABK324"/>
      <c r="ABL324"/>
      <c r="ABM324"/>
      <c r="ABN324"/>
      <c r="ABO324"/>
      <c r="ABP324"/>
      <c r="ABQ324"/>
      <c r="ABR324"/>
      <c r="ABS324"/>
      <c r="ABT324"/>
      <c r="ABU324"/>
      <c r="ABV324"/>
      <c r="ABW324"/>
      <c r="ABX324"/>
      <c r="ABY324"/>
      <c r="ABZ324"/>
      <c r="ACA324"/>
      <c r="ACB324"/>
      <c r="ACC324"/>
      <c r="ACD324"/>
      <c r="ACE324"/>
      <c r="ACF324"/>
      <c r="ACG324"/>
      <c r="ACH324"/>
      <c r="ACI324"/>
      <c r="ACJ324"/>
      <c r="ACK324"/>
      <c r="ACL324"/>
      <c r="ACM324"/>
      <c r="ACN324"/>
      <c r="ACO324"/>
      <c r="ACP324"/>
      <c r="ACQ324"/>
      <c r="ACR324"/>
      <c r="ACS324"/>
      <c r="ACT324"/>
      <c r="ACU324"/>
      <c r="ACV324"/>
      <c r="ACW324"/>
      <c r="ACX324"/>
      <c r="ACY324"/>
      <c r="ACZ324"/>
      <c r="ADA324"/>
      <c r="ADB324"/>
      <c r="ADC324"/>
      <c r="ADD324"/>
      <c r="ADE324"/>
      <c r="ADF324"/>
      <c r="ADG324"/>
      <c r="ADH324"/>
      <c r="ADI324"/>
      <c r="ADJ324"/>
      <c r="ADK324"/>
      <c r="ADL324"/>
      <c r="ADM324"/>
      <c r="ADN324"/>
      <c r="ADO324"/>
      <c r="ADP324"/>
      <c r="ADQ324"/>
      <c r="ADR324"/>
      <c r="ADS324"/>
      <c r="ADT324"/>
      <c r="ADU324"/>
      <c r="ADV324"/>
      <c r="ADW324"/>
      <c r="ADX324"/>
      <c r="ADY324"/>
      <c r="ADZ324"/>
      <c r="AEA324"/>
      <c r="AEB324"/>
      <c r="AEC324"/>
      <c r="AED324"/>
      <c r="AEE324"/>
      <c r="AEF324"/>
      <c r="AEG324"/>
      <c r="AEH324"/>
      <c r="AEI324"/>
      <c r="AEJ324"/>
      <c r="AEK324"/>
      <c r="AEL324"/>
      <c r="AEM324"/>
      <c r="AEN324"/>
      <c r="AEO324"/>
      <c r="AEP324"/>
      <c r="AEQ324"/>
      <c r="AER324"/>
      <c r="AES324"/>
      <c r="AET324"/>
      <c r="AEU324"/>
      <c r="AEV324"/>
      <c r="AEW324"/>
      <c r="AEX324"/>
      <c r="AEY324"/>
      <c r="AEZ324"/>
      <c r="AFA324"/>
      <c r="AFB324"/>
      <c r="AFC324"/>
      <c r="AFD324"/>
      <c r="AFE324"/>
      <c r="AFF324"/>
      <c r="AFG324"/>
      <c r="AFH324"/>
      <c r="AFI324"/>
      <c r="AFJ324"/>
      <c r="AFK324"/>
      <c r="AFL324"/>
      <c r="AFM324"/>
      <c r="AFN324"/>
      <c r="AFO324"/>
      <c r="AFP324"/>
      <c r="AFQ324"/>
      <c r="AFR324"/>
      <c r="AFS324"/>
      <c r="AFT324"/>
      <c r="AFU324"/>
      <c r="AFV324"/>
      <c r="AFW324"/>
      <c r="AFX324"/>
      <c r="AFY324"/>
      <c r="AFZ324"/>
      <c r="AGA324"/>
      <c r="AGB324"/>
      <c r="AGC324"/>
      <c r="AGD324"/>
      <c r="AGE324"/>
      <c r="AGF324"/>
      <c r="AGG324"/>
      <c r="AGH324"/>
      <c r="AGI324"/>
      <c r="AGJ324"/>
      <c r="AGK324"/>
      <c r="AGL324"/>
      <c r="AGM324"/>
      <c r="AGN324"/>
      <c r="AGO324"/>
      <c r="AGP324"/>
      <c r="AGQ324"/>
      <c r="AGR324"/>
      <c r="AGS324"/>
      <c r="AGT324"/>
      <c r="AGU324"/>
      <c r="AGV324"/>
      <c r="AGW324"/>
      <c r="AGX324"/>
      <c r="AGY324"/>
      <c r="AGZ324"/>
      <c r="AHA324"/>
      <c r="AHB324"/>
      <c r="AHC324"/>
      <c r="AHD324"/>
      <c r="AHE324"/>
      <c r="AHF324"/>
      <c r="AHG324"/>
      <c r="AHH324"/>
      <c r="AHI324"/>
      <c r="AHJ324"/>
      <c r="AHK324"/>
      <c r="AHL324"/>
      <c r="AHM324"/>
      <c r="AHN324"/>
      <c r="AHO324"/>
      <c r="AHP324"/>
      <c r="AHQ324"/>
      <c r="AHR324"/>
      <c r="AHS324"/>
      <c r="AHT324"/>
      <c r="AHU324"/>
      <c r="AHV324"/>
      <c r="AHW324"/>
      <c r="AHX324"/>
      <c r="AHY324"/>
      <c r="AHZ324"/>
      <c r="AIA324"/>
      <c r="AIB324"/>
      <c r="AIC324"/>
      <c r="AID324"/>
      <c r="AIE324"/>
      <c r="AIF324"/>
      <c r="AIG324"/>
      <c r="AIH324"/>
      <c r="AII324"/>
      <c r="AIJ324"/>
      <c r="AIK324"/>
      <c r="AIL324"/>
      <c r="AIM324"/>
      <c r="AIN324"/>
      <c r="AIO324"/>
      <c r="AIP324"/>
      <c r="AIQ324"/>
      <c r="AIR324"/>
      <c r="AIS324"/>
      <c r="AIT324"/>
      <c r="AIU324"/>
      <c r="AIV324"/>
      <c r="AIW324"/>
      <c r="AIX324"/>
      <c r="AIY324"/>
      <c r="AIZ324"/>
      <c r="AJA324"/>
      <c r="AJB324"/>
      <c r="AJC324"/>
      <c r="AJD324"/>
      <c r="AJE324"/>
      <c r="AJF324"/>
      <c r="AJG324"/>
      <c r="AJH324"/>
      <c r="AJI324"/>
      <c r="AJJ324"/>
      <c r="AJK324"/>
      <c r="AJL324"/>
      <c r="AJM324"/>
      <c r="AJN324"/>
      <c r="AJO324"/>
      <c r="AJP324"/>
      <c r="AJQ324"/>
      <c r="AJR324"/>
      <c r="AJS324"/>
      <c r="AJT324"/>
      <c r="AJU324"/>
      <c r="AJV324"/>
      <c r="AJW324"/>
      <c r="AJX324"/>
      <c r="AJY324"/>
      <c r="AJZ324"/>
      <c r="AKA324"/>
      <c r="AKB324"/>
      <c r="AKC324"/>
      <c r="AKD324"/>
      <c r="AKE324"/>
      <c r="AKF324"/>
      <c r="AKG324"/>
      <c r="AKH324"/>
      <c r="AKI324"/>
      <c r="AKJ324"/>
      <c r="AKK324"/>
      <c r="AKL324"/>
      <c r="AKM324"/>
      <c r="AKN324"/>
      <c r="AKO324"/>
      <c r="AKP324"/>
      <c r="AKQ324"/>
      <c r="AKR324"/>
      <c r="AKS324"/>
      <c r="AKT324"/>
      <c r="AKU324"/>
      <c r="AKV324"/>
      <c r="AKW324"/>
      <c r="AKX324"/>
      <c r="AKY324"/>
      <c r="AKZ324"/>
      <c r="ALA324"/>
      <c r="ALB324"/>
      <c r="ALC324"/>
      <c r="ALD324"/>
      <c r="ALE324"/>
    </row>
    <row r="325" spans="2:993" ht="14.15" customHeight="1" x14ac:dyDescent="0.25">
      <c r="B325" s="770" t="s">
        <v>47</v>
      </c>
      <c r="C325" s="771"/>
      <c r="D325" s="771"/>
      <c r="E325" s="771"/>
      <c r="F325" s="771"/>
      <c r="G325" s="771"/>
      <c r="H325" s="771"/>
      <c r="I325" s="771" t="s">
        <v>48</v>
      </c>
      <c r="J325" s="771"/>
      <c r="K325" s="771"/>
      <c r="L325" s="771"/>
      <c r="M325" s="771"/>
      <c r="N325" s="771"/>
      <c r="O325" s="771"/>
      <c r="P325" s="771"/>
      <c r="Q325" s="771"/>
      <c r="R325" s="771"/>
      <c r="S325" s="771"/>
      <c r="T325" s="771"/>
      <c r="U325" s="771"/>
      <c r="V325" s="771"/>
      <c r="W325" s="771"/>
      <c r="X325" s="771"/>
      <c r="Y325" s="771"/>
      <c r="Z325" s="771"/>
      <c r="AA325" s="771"/>
      <c r="AB325" s="771"/>
      <c r="AC325" s="771"/>
      <c r="AD325" s="772"/>
      <c r="AE325" s="772"/>
      <c r="AF325" s="772"/>
      <c r="AG325" s="772"/>
      <c r="AH325" s="772"/>
      <c r="AI325" s="772"/>
      <c r="AJ325" s="772"/>
      <c r="AK325" s="773"/>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c r="AAA325"/>
      <c r="AAB325"/>
      <c r="AAC325"/>
      <c r="AAD325"/>
      <c r="AAE325"/>
      <c r="AAF325"/>
      <c r="AAG325"/>
      <c r="AAH325"/>
      <c r="AAI325"/>
      <c r="AAJ325"/>
      <c r="AAK325"/>
      <c r="AAL325"/>
      <c r="AAM325"/>
      <c r="AAN325"/>
      <c r="AAO325"/>
      <c r="AAP325"/>
      <c r="AAQ325"/>
      <c r="AAR325"/>
      <c r="AAS325"/>
      <c r="AAT325"/>
      <c r="AAU325"/>
      <c r="AAV325"/>
      <c r="AAW325"/>
      <c r="AAX325"/>
      <c r="AAY325"/>
      <c r="AAZ325"/>
      <c r="ABA325"/>
      <c r="ABB325"/>
      <c r="ABC325"/>
      <c r="ABD325"/>
      <c r="ABE325"/>
      <c r="ABF325"/>
      <c r="ABG325"/>
      <c r="ABH325"/>
      <c r="ABI325"/>
      <c r="ABJ325"/>
      <c r="ABK325"/>
      <c r="ABL325"/>
      <c r="ABM325"/>
      <c r="ABN325"/>
      <c r="ABO325"/>
      <c r="ABP325"/>
      <c r="ABQ325"/>
      <c r="ABR325"/>
      <c r="ABS325"/>
      <c r="ABT325"/>
      <c r="ABU325"/>
      <c r="ABV325"/>
      <c r="ABW325"/>
      <c r="ABX325"/>
      <c r="ABY325"/>
      <c r="ABZ325"/>
      <c r="ACA325"/>
      <c r="ACB325"/>
      <c r="ACC325"/>
      <c r="ACD325"/>
      <c r="ACE325"/>
      <c r="ACF325"/>
      <c r="ACG325"/>
      <c r="ACH325"/>
      <c r="ACI325"/>
      <c r="ACJ325"/>
      <c r="ACK325"/>
      <c r="ACL325"/>
      <c r="ACM325"/>
      <c r="ACN325"/>
      <c r="ACO325"/>
      <c r="ACP325"/>
      <c r="ACQ325"/>
      <c r="ACR325"/>
      <c r="ACS325"/>
      <c r="ACT325"/>
      <c r="ACU325"/>
      <c r="ACV325"/>
      <c r="ACW325"/>
      <c r="ACX325"/>
      <c r="ACY325"/>
      <c r="ACZ325"/>
      <c r="ADA325"/>
      <c r="ADB325"/>
      <c r="ADC325"/>
      <c r="ADD325"/>
      <c r="ADE325"/>
      <c r="ADF325"/>
      <c r="ADG325"/>
      <c r="ADH325"/>
      <c r="ADI325"/>
      <c r="ADJ325"/>
      <c r="ADK325"/>
      <c r="ADL325"/>
      <c r="ADM325"/>
      <c r="ADN325"/>
      <c r="ADO325"/>
      <c r="ADP325"/>
      <c r="ADQ325"/>
      <c r="ADR325"/>
      <c r="ADS325"/>
      <c r="ADT325"/>
      <c r="ADU325"/>
      <c r="ADV325"/>
      <c r="ADW325"/>
      <c r="ADX325"/>
      <c r="ADY325"/>
      <c r="ADZ325"/>
      <c r="AEA325"/>
      <c r="AEB325"/>
      <c r="AEC325"/>
      <c r="AED325"/>
      <c r="AEE325"/>
      <c r="AEF325"/>
      <c r="AEG325"/>
      <c r="AEH325"/>
      <c r="AEI325"/>
      <c r="AEJ325"/>
      <c r="AEK325"/>
      <c r="AEL325"/>
      <c r="AEM325"/>
      <c r="AEN325"/>
      <c r="AEO325"/>
      <c r="AEP325"/>
      <c r="AEQ325"/>
      <c r="AER325"/>
      <c r="AES325"/>
      <c r="AET325"/>
      <c r="AEU325"/>
      <c r="AEV325"/>
      <c r="AEW325"/>
      <c r="AEX325"/>
      <c r="AEY325"/>
      <c r="AEZ325"/>
      <c r="AFA325"/>
      <c r="AFB325"/>
      <c r="AFC325"/>
      <c r="AFD325"/>
      <c r="AFE325"/>
      <c r="AFF325"/>
      <c r="AFG325"/>
      <c r="AFH325"/>
      <c r="AFI325"/>
      <c r="AFJ325"/>
      <c r="AFK325"/>
      <c r="AFL325"/>
      <c r="AFM325"/>
      <c r="AFN325"/>
      <c r="AFO325"/>
      <c r="AFP325"/>
      <c r="AFQ325"/>
      <c r="AFR325"/>
      <c r="AFS325"/>
      <c r="AFT325"/>
      <c r="AFU325"/>
      <c r="AFV325"/>
      <c r="AFW325"/>
      <c r="AFX325"/>
      <c r="AFY325"/>
      <c r="AFZ325"/>
      <c r="AGA325"/>
      <c r="AGB325"/>
      <c r="AGC325"/>
      <c r="AGD325"/>
      <c r="AGE325"/>
      <c r="AGF325"/>
      <c r="AGG325"/>
      <c r="AGH325"/>
      <c r="AGI325"/>
      <c r="AGJ325"/>
      <c r="AGK325"/>
      <c r="AGL325"/>
      <c r="AGM325"/>
      <c r="AGN325"/>
      <c r="AGO325"/>
      <c r="AGP325"/>
      <c r="AGQ325"/>
      <c r="AGR325"/>
      <c r="AGS325"/>
      <c r="AGT325"/>
      <c r="AGU325"/>
      <c r="AGV325"/>
      <c r="AGW325"/>
      <c r="AGX325"/>
      <c r="AGY325"/>
      <c r="AGZ325"/>
      <c r="AHA325"/>
      <c r="AHB325"/>
      <c r="AHC325"/>
      <c r="AHD325"/>
      <c r="AHE325"/>
      <c r="AHF325"/>
      <c r="AHG325"/>
      <c r="AHH325"/>
      <c r="AHI325"/>
      <c r="AHJ325"/>
      <c r="AHK325"/>
      <c r="AHL325"/>
      <c r="AHM325"/>
      <c r="AHN325"/>
      <c r="AHO325"/>
      <c r="AHP325"/>
      <c r="AHQ325"/>
      <c r="AHR325"/>
      <c r="AHS325"/>
      <c r="AHT325"/>
      <c r="AHU325"/>
      <c r="AHV325"/>
      <c r="AHW325"/>
      <c r="AHX325"/>
      <c r="AHY325"/>
      <c r="AHZ325"/>
      <c r="AIA325"/>
      <c r="AIB325"/>
      <c r="AIC325"/>
      <c r="AID325"/>
      <c r="AIE325"/>
      <c r="AIF325"/>
      <c r="AIG325"/>
      <c r="AIH325"/>
      <c r="AII325"/>
      <c r="AIJ325"/>
      <c r="AIK325"/>
      <c r="AIL325"/>
      <c r="AIM325"/>
      <c r="AIN325"/>
      <c r="AIO325"/>
      <c r="AIP325"/>
      <c r="AIQ325"/>
      <c r="AIR325"/>
      <c r="AIS325"/>
      <c r="AIT325"/>
      <c r="AIU325"/>
      <c r="AIV325"/>
      <c r="AIW325"/>
      <c r="AIX325"/>
      <c r="AIY325"/>
      <c r="AIZ325"/>
      <c r="AJA325"/>
      <c r="AJB325"/>
      <c r="AJC325"/>
      <c r="AJD325"/>
      <c r="AJE325"/>
      <c r="AJF325"/>
      <c r="AJG325"/>
      <c r="AJH325"/>
      <c r="AJI325"/>
      <c r="AJJ325"/>
      <c r="AJK325"/>
      <c r="AJL325"/>
      <c r="AJM325"/>
      <c r="AJN325"/>
      <c r="AJO325"/>
      <c r="AJP325"/>
      <c r="AJQ325"/>
      <c r="AJR325"/>
      <c r="AJS325"/>
      <c r="AJT325"/>
      <c r="AJU325"/>
      <c r="AJV325"/>
      <c r="AJW325"/>
      <c r="AJX325"/>
      <c r="AJY325"/>
      <c r="AJZ325"/>
      <c r="AKA325"/>
      <c r="AKB325"/>
      <c r="AKC325"/>
      <c r="AKD325"/>
      <c r="AKE325"/>
      <c r="AKF325"/>
      <c r="AKG325"/>
      <c r="AKH325"/>
      <c r="AKI325"/>
      <c r="AKJ325"/>
      <c r="AKK325"/>
      <c r="AKL325"/>
      <c r="AKM325"/>
      <c r="AKN325"/>
      <c r="AKO325"/>
      <c r="AKP325"/>
      <c r="AKQ325"/>
      <c r="AKR325"/>
      <c r="AKS325"/>
      <c r="AKT325"/>
      <c r="AKU325"/>
      <c r="AKV325"/>
      <c r="AKW325"/>
      <c r="AKX325"/>
      <c r="AKY325"/>
      <c r="AKZ325"/>
      <c r="ALA325"/>
      <c r="ALB325"/>
      <c r="ALC325"/>
      <c r="ALD325"/>
      <c r="ALE325"/>
    </row>
    <row r="326" spans="2:993" ht="19.5" customHeight="1" x14ac:dyDescent="0.25">
      <c r="B326" s="800">
        <f>V139+AG311</f>
        <v>0</v>
      </c>
      <c r="C326" s="801"/>
      <c r="D326" s="801"/>
      <c r="E326" s="801"/>
      <c r="F326" s="801"/>
      <c r="G326" s="801"/>
      <c r="H326" s="801"/>
      <c r="I326" s="807">
        <f>AG226</f>
        <v>0</v>
      </c>
      <c r="J326" s="801"/>
      <c r="K326" s="801"/>
      <c r="L326" s="801"/>
      <c r="M326" s="801"/>
      <c r="N326" s="801"/>
      <c r="O326" s="801"/>
      <c r="P326" s="798">
        <f>B326+I326</f>
        <v>0</v>
      </c>
      <c r="Q326" s="799"/>
      <c r="R326" s="799"/>
      <c r="S326" s="799"/>
      <c r="T326" s="799"/>
      <c r="U326" s="799"/>
      <c r="V326" s="799"/>
      <c r="W326" s="798">
        <f>AF139</f>
        <v>0</v>
      </c>
      <c r="X326" s="799"/>
      <c r="Y326" s="799"/>
      <c r="Z326" s="799"/>
      <c r="AA326" s="799"/>
      <c r="AB326" s="799"/>
      <c r="AC326" s="799"/>
      <c r="AD326" s="808">
        <f>P326+W326</f>
        <v>0</v>
      </c>
      <c r="AE326" s="809"/>
      <c r="AF326" s="809"/>
      <c r="AG326" s="809"/>
      <c r="AH326" s="809"/>
      <c r="AI326" s="809"/>
      <c r="AJ326" s="809"/>
      <c r="AK326" s="810"/>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c r="ST326"/>
      <c r="SU326"/>
      <c r="SV326"/>
      <c r="SW326"/>
      <c r="SX326"/>
      <c r="SY326"/>
      <c r="SZ326"/>
      <c r="TA326"/>
      <c r="TB326"/>
      <c r="TC326"/>
      <c r="TD326"/>
      <c r="TE326"/>
      <c r="TF326"/>
      <c r="TG326"/>
      <c r="TH326"/>
      <c r="TI326"/>
      <c r="TJ326"/>
      <c r="TK326"/>
      <c r="TL326"/>
      <c r="TM326"/>
      <c r="TN326"/>
      <c r="TO326"/>
      <c r="TP326"/>
      <c r="TQ326"/>
      <c r="TR326"/>
      <c r="TS326"/>
      <c r="TT326"/>
      <c r="TU326"/>
      <c r="TV326"/>
      <c r="TW326"/>
      <c r="TX326"/>
      <c r="TY326"/>
      <c r="TZ326"/>
      <c r="UA326"/>
      <c r="UB326"/>
      <c r="UC326"/>
      <c r="UD326"/>
      <c r="UE326"/>
      <c r="UF326"/>
      <c r="UG326"/>
      <c r="UH326"/>
      <c r="UI326"/>
      <c r="UJ326"/>
      <c r="UK326"/>
      <c r="UL326"/>
      <c r="UM326"/>
      <c r="UN326"/>
      <c r="UO326"/>
      <c r="UP326"/>
      <c r="UQ326"/>
      <c r="UR326"/>
      <c r="US326"/>
      <c r="UT326"/>
      <c r="UU326"/>
      <c r="UV326"/>
      <c r="UW326"/>
      <c r="UX326"/>
      <c r="UY326"/>
      <c r="UZ326"/>
      <c r="VA326"/>
      <c r="VB326"/>
      <c r="VC326"/>
      <c r="VD326"/>
      <c r="VE326"/>
      <c r="VF326"/>
      <c r="VG326"/>
      <c r="VH326"/>
      <c r="VI326"/>
      <c r="VJ326"/>
      <c r="VK326"/>
      <c r="VL326"/>
      <c r="VM326"/>
      <c r="VN326"/>
      <c r="VO326"/>
      <c r="VP326"/>
      <c r="VQ326"/>
      <c r="VR326"/>
      <c r="VS326"/>
      <c r="VT326"/>
      <c r="VU326"/>
      <c r="VV326"/>
      <c r="VW326"/>
      <c r="VX326"/>
      <c r="VY326"/>
      <c r="VZ326"/>
      <c r="WA326"/>
      <c r="WB326"/>
      <c r="WC326"/>
      <c r="WD326"/>
      <c r="WE326"/>
      <c r="WF326"/>
      <c r="WG326"/>
      <c r="WH326"/>
      <c r="WI326"/>
      <c r="WJ326"/>
      <c r="WK326"/>
      <c r="WL326"/>
      <c r="WM326"/>
      <c r="WN326"/>
      <c r="WO326"/>
      <c r="WP326"/>
      <c r="WQ326"/>
      <c r="WR326"/>
      <c r="WS326"/>
      <c r="WT326"/>
      <c r="WU326"/>
      <c r="WV326"/>
      <c r="WW326"/>
      <c r="WX326"/>
      <c r="WY326"/>
      <c r="WZ326"/>
      <c r="XA326"/>
      <c r="XB326"/>
      <c r="XC326"/>
      <c r="XD326"/>
      <c r="XE326"/>
      <c r="XF326"/>
      <c r="XG326"/>
      <c r="XH326"/>
      <c r="XI326"/>
      <c r="XJ326"/>
      <c r="XK326"/>
      <c r="XL326"/>
      <c r="XM326"/>
      <c r="XN326"/>
      <c r="XO326"/>
      <c r="XP326"/>
      <c r="XQ326"/>
      <c r="XR326"/>
      <c r="XS326"/>
      <c r="XT326"/>
      <c r="XU326"/>
      <c r="XV326"/>
      <c r="XW326"/>
      <c r="XX326"/>
      <c r="XY326"/>
      <c r="XZ326"/>
      <c r="YA326"/>
      <c r="YB326"/>
      <c r="YC326"/>
      <c r="YD326"/>
      <c r="YE326"/>
      <c r="YF326"/>
      <c r="YG326"/>
      <c r="YH326"/>
      <c r="YI326"/>
      <c r="YJ326"/>
      <c r="YK326"/>
      <c r="YL326"/>
      <c r="YM326"/>
      <c r="YN326"/>
      <c r="YO326"/>
      <c r="YP326"/>
      <c r="YQ326"/>
      <c r="YR326"/>
      <c r="YS326"/>
      <c r="YT326"/>
      <c r="YU326"/>
      <c r="YV326"/>
      <c r="YW326"/>
      <c r="YX326"/>
      <c r="YY326"/>
      <c r="YZ326"/>
      <c r="ZA326"/>
      <c r="ZB326"/>
      <c r="ZC326"/>
      <c r="ZD326"/>
      <c r="ZE326"/>
      <c r="ZF326"/>
      <c r="ZG326"/>
      <c r="ZH326"/>
      <c r="ZI326"/>
      <c r="ZJ326"/>
      <c r="ZK326"/>
      <c r="ZL326"/>
      <c r="ZM326"/>
      <c r="ZN326"/>
      <c r="ZO326"/>
      <c r="ZP326"/>
      <c r="ZQ326"/>
      <c r="ZR326"/>
      <c r="ZS326"/>
      <c r="ZT326"/>
      <c r="ZU326"/>
      <c r="ZV326"/>
      <c r="ZW326"/>
      <c r="ZX326"/>
      <c r="ZY326"/>
      <c r="ZZ326"/>
      <c r="AAA326"/>
      <c r="AAB326"/>
      <c r="AAC326"/>
      <c r="AAD326"/>
      <c r="AAE326"/>
      <c r="AAF326"/>
      <c r="AAG326"/>
      <c r="AAH326"/>
      <c r="AAI326"/>
      <c r="AAJ326"/>
      <c r="AAK326"/>
      <c r="AAL326"/>
      <c r="AAM326"/>
      <c r="AAN326"/>
      <c r="AAO326"/>
      <c r="AAP326"/>
      <c r="AAQ326"/>
      <c r="AAR326"/>
      <c r="AAS326"/>
      <c r="AAT326"/>
      <c r="AAU326"/>
      <c r="AAV326"/>
      <c r="AAW326"/>
      <c r="AAX326"/>
      <c r="AAY326"/>
      <c r="AAZ326"/>
      <c r="ABA326"/>
      <c r="ABB326"/>
      <c r="ABC326"/>
      <c r="ABD326"/>
      <c r="ABE326"/>
      <c r="ABF326"/>
      <c r="ABG326"/>
      <c r="ABH326"/>
      <c r="ABI326"/>
      <c r="ABJ326"/>
      <c r="ABK326"/>
      <c r="ABL326"/>
      <c r="ABM326"/>
      <c r="ABN326"/>
      <c r="ABO326"/>
      <c r="ABP326"/>
      <c r="ABQ326"/>
      <c r="ABR326"/>
      <c r="ABS326"/>
      <c r="ABT326"/>
      <c r="ABU326"/>
      <c r="ABV326"/>
      <c r="ABW326"/>
      <c r="ABX326"/>
      <c r="ABY326"/>
      <c r="ABZ326"/>
      <c r="ACA326"/>
      <c r="ACB326"/>
      <c r="ACC326"/>
      <c r="ACD326"/>
      <c r="ACE326"/>
      <c r="ACF326"/>
      <c r="ACG326"/>
      <c r="ACH326"/>
      <c r="ACI326"/>
      <c r="ACJ326"/>
      <c r="ACK326"/>
      <c r="ACL326"/>
      <c r="ACM326"/>
      <c r="ACN326"/>
      <c r="ACO326"/>
      <c r="ACP326"/>
      <c r="ACQ326"/>
      <c r="ACR326"/>
      <c r="ACS326"/>
      <c r="ACT326"/>
      <c r="ACU326"/>
      <c r="ACV326"/>
      <c r="ACW326"/>
      <c r="ACX326"/>
      <c r="ACY326"/>
      <c r="ACZ326"/>
      <c r="ADA326"/>
      <c r="ADB326"/>
      <c r="ADC326"/>
      <c r="ADD326"/>
      <c r="ADE326"/>
      <c r="ADF326"/>
      <c r="ADG326"/>
      <c r="ADH326"/>
      <c r="ADI326"/>
      <c r="ADJ326"/>
      <c r="ADK326"/>
      <c r="ADL326"/>
      <c r="ADM326"/>
      <c r="ADN326"/>
      <c r="ADO326"/>
      <c r="ADP326"/>
      <c r="ADQ326"/>
      <c r="ADR326"/>
      <c r="ADS326"/>
      <c r="ADT326"/>
      <c r="ADU326"/>
      <c r="ADV326"/>
      <c r="ADW326"/>
      <c r="ADX326"/>
      <c r="ADY326"/>
      <c r="ADZ326"/>
      <c r="AEA326"/>
      <c r="AEB326"/>
      <c r="AEC326"/>
      <c r="AED326"/>
      <c r="AEE326"/>
      <c r="AEF326"/>
      <c r="AEG326"/>
      <c r="AEH326"/>
      <c r="AEI326"/>
      <c r="AEJ326"/>
      <c r="AEK326"/>
      <c r="AEL326"/>
      <c r="AEM326"/>
      <c r="AEN326"/>
      <c r="AEO326"/>
      <c r="AEP326"/>
      <c r="AEQ326"/>
      <c r="AER326"/>
      <c r="AES326"/>
      <c r="AET326"/>
      <c r="AEU326"/>
      <c r="AEV326"/>
      <c r="AEW326"/>
      <c r="AEX326"/>
      <c r="AEY326"/>
      <c r="AEZ326"/>
      <c r="AFA326"/>
      <c r="AFB326"/>
      <c r="AFC326"/>
      <c r="AFD326"/>
      <c r="AFE326"/>
      <c r="AFF326"/>
      <c r="AFG326"/>
      <c r="AFH326"/>
      <c r="AFI326"/>
      <c r="AFJ326"/>
      <c r="AFK326"/>
      <c r="AFL326"/>
      <c r="AFM326"/>
      <c r="AFN326"/>
      <c r="AFO326"/>
      <c r="AFP326"/>
      <c r="AFQ326"/>
      <c r="AFR326"/>
      <c r="AFS326"/>
      <c r="AFT326"/>
      <c r="AFU326"/>
      <c r="AFV326"/>
      <c r="AFW326"/>
      <c r="AFX326"/>
      <c r="AFY326"/>
      <c r="AFZ326"/>
      <c r="AGA326"/>
      <c r="AGB326"/>
      <c r="AGC326"/>
      <c r="AGD326"/>
      <c r="AGE326"/>
      <c r="AGF326"/>
      <c r="AGG326"/>
      <c r="AGH326"/>
      <c r="AGI326"/>
      <c r="AGJ326"/>
      <c r="AGK326"/>
      <c r="AGL326"/>
      <c r="AGM326"/>
      <c r="AGN326"/>
      <c r="AGO326"/>
      <c r="AGP326"/>
      <c r="AGQ326"/>
      <c r="AGR326"/>
      <c r="AGS326"/>
      <c r="AGT326"/>
      <c r="AGU326"/>
      <c r="AGV326"/>
      <c r="AGW326"/>
      <c r="AGX326"/>
      <c r="AGY326"/>
      <c r="AGZ326"/>
      <c r="AHA326"/>
      <c r="AHB326"/>
      <c r="AHC326"/>
      <c r="AHD326"/>
      <c r="AHE326"/>
      <c r="AHF326"/>
      <c r="AHG326"/>
      <c r="AHH326"/>
      <c r="AHI326"/>
      <c r="AHJ326"/>
      <c r="AHK326"/>
      <c r="AHL326"/>
      <c r="AHM326"/>
      <c r="AHN326"/>
      <c r="AHO326"/>
      <c r="AHP326"/>
      <c r="AHQ326"/>
      <c r="AHR326"/>
      <c r="AHS326"/>
      <c r="AHT326"/>
      <c r="AHU326"/>
      <c r="AHV326"/>
      <c r="AHW326"/>
      <c r="AHX326"/>
      <c r="AHY326"/>
      <c r="AHZ326"/>
      <c r="AIA326"/>
      <c r="AIB326"/>
      <c r="AIC326"/>
      <c r="AID326"/>
      <c r="AIE326"/>
      <c r="AIF326"/>
      <c r="AIG326"/>
      <c r="AIH326"/>
      <c r="AII326"/>
      <c r="AIJ326"/>
      <c r="AIK326"/>
      <c r="AIL326"/>
      <c r="AIM326"/>
      <c r="AIN326"/>
      <c r="AIO326"/>
      <c r="AIP326"/>
      <c r="AIQ326"/>
      <c r="AIR326"/>
      <c r="AIS326"/>
      <c r="AIT326"/>
      <c r="AIU326"/>
      <c r="AIV326"/>
      <c r="AIW326"/>
      <c r="AIX326"/>
      <c r="AIY326"/>
      <c r="AIZ326"/>
      <c r="AJA326"/>
      <c r="AJB326"/>
      <c r="AJC326"/>
      <c r="AJD326"/>
      <c r="AJE326"/>
      <c r="AJF326"/>
      <c r="AJG326"/>
      <c r="AJH326"/>
      <c r="AJI326"/>
      <c r="AJJ326"/>
      <c r="AJK326"/>
      <c r="AJL326"/>
      <c r="AJM326"/>
      <c r="AJN326"/>
      <c r="AJO326"/>
      <c r="AJP326"/>
      <c r="AJQ326"/>
      <c r="AJR326"/>
      <c r="AJS326"/>
      <c r="AJT326"/>
      <c r="AJU326"/>
      <c r="AJV326"/>
      <c r="AJW326"/>
      <c r="AJX326"/>
      <c r="AJY326"/>
      <c r="AJZ326"/>
      <c r="AKA326"/>
      <c r="AKB326"/>
      <c r="AKC326"/>
      <c r="AKD326"/>
      <c r="AKE326"/>
      <c r="AKF326"/>
      <c r="AKG326"/>
      <c r="AKH326"/>
      <c r="AKI326"/>
      <c r="AKJ326"/>
      <c r="AKK326"/>
      <c r="AKL326"/>
      <c r="AKM326"/>
      <c r="AKN326"/>
      <c r="AKO326"/>
      <c r="AKP326"/>
      <c r="AKQ326"/>
      <c r="AKR326"/>
      <c r="AKS326"/>
      <c r="AKT326"/>
      <c r="AKU326"/>
      <c r="AKV326"/>
      <c r="AKW326"/>
      <c r="AKX326"/>
      <c r="AKY326"/>
      <c r="AKZ326"/>
      <c r="ALA326"/>
      <c r="ALB326"/>
      <c r="ALC326"/>
      <c r="ALD326"/>
      <c r="ALE326"/>
    </row>
    <row r="327" spans="2:993" ht="14.15" customHeight="1" x14ac:dyDescent="0.25">
      <c r="B327" s="29"/>
      <c r="C327" s="36"/>
      <c r="D327" s="36"/>
      <c r="E327" s="36"/>
      <c r="F327" s="36"/>
      <c r="G327" s="36"/>
      <c r="H327" s="36"/>
      <c r="I327" s="36"/>
      <c r="J327" s="36"/>
      <c r="K327" s="36"/>
      <c r="L327" s="34"/>
      <c r="M327" s="34"/>
      <c r="N327" s="34"/>
      <c r="O327" s="34"/>
      <c r="P327" s="34"/>
      <c r="Q327" s="34"/>
      <c r="AD327" s="34"/>
      <c r="AE327" s="34"/>
      <c r="AF327" s="34"/>
      <c r="AG327" s="34"/>
      <c r="AH327" s="34"/>
      <c r="AI327" s="34"/>
      <c r="AJ327" s="34"/>
      <c r="AK327" s="34"/>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c r="AAA327"/>
      <c r="AAB327"/>
      <c r="AAC327"/>
      <c r="AAD327"/>
      <c r="AAE327"/>
      <c r="AAF327"/>
      <c r="AAG327"/>
      <c r="AAH327"/>
      <c r="AAI327"/>
      <c r="AAJ327"/>
      <c r="AAK327"/>
      <c r="AAL327"/>
      <c r="AAM327"/>
      <c r="AAN327"/>
      <c r="AAO327"/>
      <c r="AAP327"/>
      <c r="AAQ327"/>
      <c r="AAR327"/>
      <c r="AAS327"/>
      <c r="AAT327"/>
      <c r="AAU327"/>
      <c r="AAV327"/>
      <c r="AAW327"/>
      <c r="AAX327"/>
      <c r="AAY327"/>
      <c r="AAZ327"/>
      <c r="ABA327"/>
      <c r="ABB327"/>
      <c r="ABC327"/>
      <c r="ABD327"/>
      <c r="ABE327"/>
      <c r="ABF327"/>
      <c r="ABG327"/>
      <c r="ABH327"/>
      <c r="ABI327"/>
      <c r="ABJ327"/>
      <c r="ABK327"/>
      <c r="ABL327"/>
      <c r="ABM327"/>
      <c r="ABN327"/>
      <c r="ABO327"/>
      <c r="ABP327"/>
      <c r="ABQ327"/>
      <c r="ABR327"/>
      <c r="ABS327"/>
      <c r="ABT327"/>
      <c r="ABU327"/>
      <c r="ABV327"/>
      <c r="ABW327"/>
      <c r="ABX327"/>
      <c r="ABY327"/>
      <c r="ABZ327"/>
      <c r="ACA327"/>
      <c r="ACB327"/>
      <c r="ACC327"/>
      <c r="ACD327"/>
      <c r="ACE327"/>
      <c r="ACF327"/>
      <c r="ACG327"/>
      <c r="ACH327"/>
      <c r="ACI327"/>
      <c r="ACJ327"/>
      <c r="ACK327"/>
      <c r="ACL327"/>
      <c r="ACM327"/>
      <c r="ACN327"/>
      <c r="ACO327"/>
      <c r="ACP327"/>
      <c r="ACQ327"/>
      <c r="ACR327"/>
      <c r="ACS327"/>
      <c r="ACT327"/>
      <c r="ACU327"/>
      <c r="ACV327"/>
      <c r="ACW327"/>
      <c r="ACX327"/>
      <c r="ACY327"/>
      <c r="ACZ327"/>
      <c r="ADA327"/>
      <c r="ADB327"/>
      <c r="ADC327"/>
      <c r="ADD327"/>
      <c r="ADE327"/>
      <c r="ADF327"/>
      <c r="ADG327"/>
      <c r="ADH327"/>
      <c r="ADI327"/>
      <c r="ADJ327"/>
      <c r="ADK327"/>
      <c r="ADL327"/>
      <c r="ADM327"/>
      <c r="ADN327"/>
      <c r="ADO327"/>
      <c r="ADP327"/>
      <c r="ADQ327"/>
      <c r="ADR327"/>
      <c r="ADS327"/>
      <c r="ADT327"/>
      <c r="ADU327"/>
      <c r="ADV327"/>
      <c r="ADW327"/>
      <c r="ADX327"/>
      <c r="ADY327"/>
      <c r="ADZ327"/>
      <c r="AEA327"/>
      <c r="AEB327"/>
      <c r="AEC327"/>
      <c r="AED327"/>
      <c r="AEE327"/>
      <c r="AEF327"/>
      <c r="AEG327"/>
      <c r="AEH327"/>
      <c r="AEI327"/>
      <c r="AEJ327"/>
      <c r="AEK327"/>
      <c r="AEL327"/>
      <c r="AEM327"/>
      <c r="AEN327"/>
      <c r="AEO327"/>
      <c r="AEP327"/>
      <c r="AEQ327"/>
      <c r="AER327"/>
      <c r="AES327"/>
      <c r="AET327"/>
      <c r="AEU327"/>
      <c r="AEV327"/>
      <c r="AEW327"/>
      <c r="AEX327"/>
      <c r="AEY327"/>
      <c r="AEZ327"/>
      <c r="AFA327"/>
      <c r="AFB327"/>
      <c r="AFC327"/>
      <c r="AFD327"/>
      <c r="AFE327"/>
      <c r="AFF327"/>
      <c r="AFG327"/>
      <c r="AFH327"/>
      <c r="AFI327"/>
      <c r="AFJ327"/>
      <c r="AFK327"/>
      <c r="AFL327"/>
      <c r="AFM327"/>
      <c r="AFN327"/>
      <c r="AFO327"/>
      <c r="AFP327"/>
      <c r="AFQ327"/>
      <c r="AFR327"/>
      <c r="AFS327"/>
      <c r="AFT327"/>
      <c r="AFU327"/>
      <c r="AFV327"/>
      <c r="AFW327"/>
      <c r="AFX327"/>
      <c r="AFY327"/>
      <c r="AFZ327"/>
      <c r="AGA327"/>
      <c r="AGB327"/>
      <c r="AGC327"/>
      <c r="AGD327"/>
      <c r="AGE327"/>
      <c r="AGF327"/>
      <c r="AGG327"/>
      <c r="AGH327"/>
      <c r="AGI327"/>
      <c r="AGJ327"/>
      <c r="AGK327"/>
      <c r="AGL327"/>
      <c r="AGM327"/>
      <c r="AGN327"/>
      <c r="AGO327"/>
      <c r="AGP327"/>
      <c r="AGQ327"/>
      <c r="AGR327"/>
      <c r="AGS327"/>
      <c r="AGT327"/>
      <c r="AGU327"/>
      <c r="AGV327"/>
      <c r="AGW327"/>
      <c r="AGX327"/>
      <c r="AGY327"/>
      <c r="AGZ327"/>
      <c r="AHA327"/>
      <c r="AHB327"/>
      <c r="AHC327"/>
      <c r="AHD327"/>
      <c r="AHE327"/>
      <c r="AHF327"/>
      <c r="AHG327"/>
      <c r="AHH327"/>
      <c r="AHI327"/>
      <c r="AHJ327"/>
      <c r="AHK327"/>
      <c r="AHL327"/>
      <c r="AHM327"/>
      <c r="AHN327"/>
      <c r="AHO327"/>
      <c r="AHP327"/>
      <c r="AHQ327"/>
      <c r="AHR327"/>
      <c r="AHS327"/>
      <c r="AHT327"/>
      <c r="AHU327"/>
      <c r="AHV327"/>
      <c r="AHW327"/>
      <c r="AHX327"/>
      <c r="AHY327"/>
      <c r="AHZ327"/>
      <c r="AIA327"/>
      <c r="AIB327"/>
      <c r="AIC327"/>
      <c r="AID327"/>
      <c r="AIE327"/>
      <c r="AIF327"/>
      <c r="AIG327"/>
      <c r="AIH327"/>
      <c r="AII327"/>
      <c r="AIJ327"/>
      <c r="AIK327"/>
      <c r="AIL327"/>
      <c r="AIM327"/>
      <c r="AIN327"/>
      <c r="AIO327"/>
      <c r="AIP327"/>
      <c r="AIQ327"/>
      <c r="AIR327"/>
      <c r="AIS327"/>
      <c r="AIT327"/>
      <c r="AIU327"/>
      <c r="AIV327"/>
      <c r="AIW327"/>
      <c r="AIX327"/>
      <c r="AIY327"/>
      <c r="AIZ327"/>
      <c r="AJA327"/>
      <c r="AJB327"/>
      <c r="AJC327"/>
      <c r="AJD327"/>
      <c r="AJE327"/>
      <c r="AJF327"/>
      <c r="AJG327"/>
      <c r="AJH327"/>
      <c r="AJI327"/>
      <c r="AJJ327"/>
      <c r="AJK327"/>
      <c r="AJL327"/>
      <c r="AJM327"/>
      <c r="AJN327"/>
      <c r="AJO327"/>
      <c r="AJP327"/>
      <c r="AJQ327"/>
      <c r="AJR327"/>
      <c r="AJS327"/>
      <c r="AJT327"/>
      <c r="AJU327"/>
      <c r="AJV327"/>
      <c r="AJW327"/>
      <c r="AJX327"/>
      <c r="AJY327"/>
      <c r="AJZ327"/>
      <c r="AKA327"/>
      <c r="AKB327"/>
      <c r="AKC327"/>
      <c r="AKD327"/>
      <c r="AKE327"/>
      <c r="AKF327"/>
      <c r="AKG327"/>
      <c r="AKH327"/>
      <c r="AKI327"/>
      <c r="AKJ327"/>
      <c r="AKK327"/>
      <c r="AKL327"/>
      <c r="AKM327"/>
      <c r="AKN327"/>
      <c r="AKO327"/>
      <c r="AKP327"/>
      <c r="AKQ327"/>
      <c r="AKR327"/>
      <c r="AKS327"/>
      <c r="AKT327"/>
      <c r="AKU327"/>
      <c r="AKV327"/>
      <c r="AKW327"/>
      <c r="AKX327"/>
      <c r="AKY327"/>
      <c r="AKZ327"/>
      <c r="ALA327"/>
      <c r="ALB327"/>
      <c r="ALC327"/>
      <c r="ALD327"/>
      <c r="ALE327"/>
    </row>
    <row r="328" spans="2:993" ht="24" customHeight="1" x14ac:dyDescent="0.25">
      <c r="B328" s="263" t="s">
        <v>62</v>
      </c>
      <c r="C328" s="264"/>
      <c r="D328" s="763" t="s">
        <v>54</v>
      </c>
      <c r="E328" s="764"/>
      <c r="F328" s="764"/>
      <c r="G328" s="764"/>
      <c r="H328" s="764"/>
      <c r="I328" s="764"/>
      <c r="J328" s="764"/>
      <c r="K328" s="764"/>
      <c r="L328" s="764"/>
      <c r="M328" s="764"/>
      <c r="N328" s="764"/>
      <c r="O328" s="764"/>
      <c r="P328" s="764"/>
      <c r="Q328" s="764"/>
      <c r="R328" s="764"/>
      <c r="S328" s="764"/>
      <c r="T328" s="764"/>
      <c r="U328" s="764"/>
      <c r="V328" s="764"/>
      <c r="W328" s="764"/>
      <c r="X328" s="764"/>
      <c r="Y328" s="764"/>
      <c r="Z328" s="764"/>
      <c r="AA328" s="764"/>
      <c r="AB328" s="764"/>
      <c r="AC328" s="764"/>
      <c r="AD328" s="764"/>
      <c r="AE328" s="764"/>
      <c r="AF328" s="764"/>
      <c r="AG328" s="764"/>
      <c r="AH328" s="764"/>
      <c r="AI328" s="764"/>
      <c r="AJ328" s="764"/>
      <c r="AK328" s="765"/>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c r="AAA328"/>
      <c r="AAB328"/>
      <c r="AAC328"/>
      <c r="AAD328"/>
      <c r="AAE328"/>
      <c r="AAF328"/>
      <c r="AAG328"/>
      <c r="AAH328"/>
      <c r="AAI328"/>
      <c r="AAJ328"/>
      <c r="AAK328"/>
      <c r="AAL328"/>
      <c r="AAM328"/>
      <c r="AAN328"/>
      <c r="AAO328"/>
      <c r="AAP328"/>
      <c r="AAQ328"/>
      <c r="AAR328"/>
      <c r="AAS328"/>
      <c r="AAT328"/>
      <c r="AAU328"/>
      <c r="AAV328"/>
      <c r="AAW328"/>
      <c r="AAX328"/>
      <c r="AAY328"/>
      <c r="AAZ328"/>
      <c r="ABA328"/>
      <c r="ABB328"/>
      <c r="ABC328"/>
      <c r="ABD328"/>
      <c r="ABE328"/>
      <c r="ABF328"/>
      <c r="ABG328"/>
      <c r="ABH328"/>
      <c r="ABI328"/>
      <c r="ABJ328"/>
      <c r="ABK328"/>
      <c r="ABL328"/>
      <c r="ABM328"/>
      <c r="ABN328"/>
      <c r="ABO328"/>
      <c r="ABP328"/>
      <c r="ABQ328"/>
      <c r="ABR328"/>
      <c r="ABS328"/>
      <c r="ABT328"/>
      <c r="ABU328"/>
      <c r="ABV328"/>
      <c r="ABW328"/>
      <c r="ABX328"/>
      <c r="ABY328"/>
      <c r="ABZ328"/>
      <c r="ACA328"/>
      <c r="ACB328"/>
      <c r="ACC328"/>
      <c r="ACD328"/>
      <c r="ACE328"/>
      <c r="ACF328"/>
      <c r="ACG328"/>
      <c r="ACH328"/>
      <c r="ACI328"/>
      <c r="ACJ328"/>
      <c r="ACK328"/>
      <c r="ACL328"/>
      <c r="ACM328"/>
      <c r="ACN328"/>
      <c r="ACO328"/>
      <c r="ACP328"/>
      <c r="ACQ328"/>
      <c r="ACR328"/>
      <c r="ACS328"/>
      <c r="ACT328"/>
      <c r="ACU328"/>
      <c r="ACV328"/>
      <c r="ACW328"/>
      <c r="ACX328"/>
      <c r="ACY328"/>
      <c r="ACZ328"/>
      <c r="ADA328"/>
      <c r="ADB328"/>
      <c r="ADC328"/>
      <c r="ADD328"/>
      <c r="ADE328"/>
      <c r="ADF328"/>
      <c r="ADG328"/>
      <c r="ADH328"/>
      <c r="ADI328"/>
      <c r="ADJ328"/>
      <c r="ADK328"/>
      <c r="ADL328"/>
      <c r="ADM328"/>
      <c r="ADN328"/>
      <c r="ADO328"/>
      <c r="ADP328"/>
      <c r="ADQ328"/>
      <c r="ADR328"/>
      <c r="ADS328"/>
      <c r="ADT328"/>
      <c r="ADU328"/>
      <c r="ADV328"/>
      <c r="ADW328"/>
      <c r="ADX328"/>
      <c r="ADY328"/>
      <c r="ADZ328"/>
      <c r="AEA328"/>
      <c r="AEB328"/>
      <c r="AEC328"/>
      <c r="AED328"/>
      <c r="AEE328"/>
      <c r="AEF328"/>
      <c r="AEG328"/>
      <c r="AEH328"/>
      <c r="AEI328"/>
      <c r="AEJ328"/>
      <c r="AEK328"/>
      <c r="AEL328"/>
      <c r="AEM328"/>
      <c r="AEN328"/>
      <c r="AEO328"/>
      <c r="AEP328"/>
      <c r="AEQ328"/>
      <c r="AER328"/>
      <c r="AES328"/>
      <c r="AET328"/>
      <c r="AEU328"/>
      <c r="AEV328"/>
      <c r="AEW328"/>
      <c r="AEX328"/>
      <c r="AEY328"/>
      <c r="AEZ328"/>
      <c r="AFA328"/>
      <c r="AFB328"/>
      <c r="AFC328"/>
      <c r="AFD328"/>
      <c r="AFE328"/>
      <c r="AFF328"/>
      <c r="AFG328"/>
      <c r="AFH328"/>
      <c r="AFI328"/>
      <c r="AFJ328"/>
      <c r="AFK328"/>
      <c r="AFL328"/>
      <c r="AFM328"/>
      <c r="AFN328"/>
      <c r="AFO328"/>
      <c r="AFP328"/>
      <c r="AFQ328"/>
      <c r="AFR328"/>
      <c r="AFS328"/>
      <c r="AFT328"/>
      <c r="AFU328"/>
      <c r="AFV328"/>
      <c r="AFW328"/>
      <c r="AFX328"/>
      <c r="AFY328"/>
      <c r="AFZ328"/>
      <c r="AGA328"/>
      <c r="AGB328"/>
      <c r="AGC328"/>
      <c r="AGD328"/>
      <c r="AGE328"/>
      <c r="AGF328"/>
      <c r="AGG328"/>
      <c r="AGH328"/>
      <c r="AGI328"/>
      <c r="AGJ328"/>
      <c r="AGK328"/>
      <c r="AGL328"/>
      <c r="AGM328"/>
      <c r="AGN328"/>
      <c r="AGO328"/>
      <c r="AGP328"/>
      <c r="AGQ328"/>
      <c r="AGR328"/>
      <c r="AGS328"/>
      <c r="AGT328"/>
      <c r="AGU328"/>
      <c r="AGV328"/>
      <c r="AGW328"/>
      <c r="AGX328"/>
      <c r="AGY328"/>
      <c r="AGZ328"/>
      <c r="AHA328"/>
      <c r="AHB328"/>
      <c r="AHC328"/>
      <c r="AHD328"/>
      <c r="AHE328"/>
      <c r="AHF328"/>
      <c r="AHG328"/>
      <c r="AHH328"/>
      <c r="AHI328"/>
      <c r="AHJ328"/>
      <c r="AHK328"/>
      <c r="AHL328"/>
      <c r="AHM328"/>
      <c r="AHN328"/>
      <c r="AHO328"/>
      <c r="AHP328"/>
      <c r="AHQ328"/>
      <c r="AHR328"/>
      <c r="AHS328"/>
      <c r="AHT328"/>
      <c r="AHU328"/>
      <c r="AHV328"/>
      <c r="AHW328"/>
      <c r="AHX328"/>
      <c r="AHY328"/>
      <c r="AHZ328"/>
      <c r="AIA328"/>
      <c r="AIB328"/>
      <c r="AIC328"/>
      <c r="AID328"/>
      <c r="AIE328"/>
      <c r="AIF328"/>
      <c r="AIG328"/>
      <c r="AIH328"/>
      <c r="AII328"/>
      <c r="AIJ328"/>
      <c r="AIK328"/>
      <c r="AIL328"/>
      <c r="AIM328"/>
      <c r="AIN328"/>
      <c r="AIO328"/>
      <c r="AIP328"/>
      <c r="AIQ328"/>
      <c r="AIR328"/>
      <c r="AIS328"/>
      <c r="AIT328"/>
      <c r="AIU328"/>
      <c r="AIV328"/>
      <c r="AIW328"/>
      <c r="AIX328"/>
      <c r="AIY328"/>
      <c r="AIZ328"/>
      <c r="AJA328"/>
      <c r="AJB328"/>
      <c r="AJC328"/>
      <c r="AJD328"/>
      <c r="AJE328"/>
      <c r="AJF328"/>
      <c r="AJG328"/>
      <c r="AJH328"/>
      <c r="AJI328"/>
      <c r="AJJ328"/>
      <c r="AJK328"/>
      <c r="AJL328"/>
      <c r="AJM328"/>
      <c r="AJN328"/>
      <c r="AJO328"/>
      <c r="AJP328"/>
      <c r="AJQ328"/>
      <c r="AJR328"/>
      <c r="AJS328"/>
      <c r="AJT328"/>
      <c r="AJU328"/>
      <c r="AJV328"/>
      <c r="AJW328"/>
      <c r="AJX328"/>
      <c r="AJY328"/>
      <c r="AJZ328"/>
      <c r="AKA328"/>
      <c r="AKB328"/>
      <c r="AKC328"/>
      <c r="AKD328"/>
      <c r="AKE328"/>
      <c r="AKF328"/>
      <c r="AKG328"/>
      <c r="AKH328"/>
      <c r="AKI328"/>
      <c r="AKJ328"/>
      <c r="AKK328"/>
      <c r="AKL328"/>
      <c r="AKM328"/>
      <c r="AKN328"/>
      <c r="AKO328"/>
      <c r="AKP328"/>
      <c r="AKQ328"/>
      <c r="AKR328"/>
      <c r="AKS328"/>
      <c r="AKT328"/>
      <c r="AKU328"/>
      <c r="AKV328"/>
      <c r="AKW328"/>
      <c r="AKX328"/>
      <c r="AKY328"/>
      <c r="AKZ328"/>
      <c r="ALA328"/>
      <c r="ALB328"/>
      <c r="ALC328"/>
      <c r="ALD328"/>
      <c r="ALE328"/>
    </row>
    <row r="329" spans="2:993" ht="14.15" customHeight="1" x14ac:dyDescent="0.25">
      <c r="B329" s="1010" t="s">
        <v>52</v>
      </c>
      <c r="C329" s="1011"/>
      <c r="D329" s="1011"/>
      <c r="E329" s="1011"/>
      <c r="F329" s="1011"/>
      <c r="G329" s="1011"/>
      <c r="H329" s="1011"/>
      <c r="I329" s="1011"/>
      <c r="J329" s="1011"/>
      <c r="K329" s="1012" t="s">
        <v>293</v>
      </c>
      <c r="L329" s="1012"/>
      <c r="M329" s="1012"/>
      <c r="N329" s="1012"/>
      <c r="O329" s="1012"/>
      <c r="P329" s="1012"/>
      <c r="Q329" s="1012"/>
      <c r="R329" s="1012"/>
      <c r="S329" s="1012"/>
      <c r="T329" s="1013" t="s">
        <v>294</v>
      </c>
      <c r="U329" s="1014"/>
      <c r="V329" s="1014"/>
      <c r="W329" s="1014"/>
      <c r="X329" s="1014"/>
      <c r="Y329" s="1014"/>
      <c r="Z329" s="1014"/>
      <c r="AA329" s="1014"/>
      <c r="AB329" s="1014"/>
      <c r="AC329" s="1015" t="s">
        <v>55</v>
      </c>
      <c r="AD329" s="1016"/>
      <c r="AE329" s="1016"/>
      <c r="AF329" s="1016"/>
      <c r="AG329" s="1016"/>
      <c r="AH329" s="1016"/>
      <c r="AI329" s="1016"/>
      <c r="AJ329" s="1016"/>
      <c r="AK329" s="1017"/>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c r="AAA329"/>
      <c r="AAB329"/>
      <c r="AAC329"/>
      <c r="AAD329"/>
      <c r="AAE329"/>
      <c r="AAF329"/>
      <c r="AAG329"/>
      <c r="AAH329"/>
      <c r="AAI329"/>
      <c r="AAJ329"/>
      <c r="AAK329"/>
      <c r="AAL329"/>
      <c r="AAM329"/>
      <c r="AAN329"/>
      <c r="AAO329"/>
      <c r="AAP329"/>
      <c r="AAQ329"/>
      <c r="AAR329"/>
      <c r="AAS329"/>
      <c r="AAT329"/>
      <c r="AAU329"/>
      <c r="AAV329"/>
      <c r="AAW329"/>
      <c r="AAX329"/>
      <c r="AAY329"/>
      <c r="AAZ329"/>
      <c r="ABA329"/>
      <c r="ABB329"/>
      <c r="ABC329"/>
      <c r="ABD329"/>
      <c r="ABE329"/>
      <c r="ABF329"/>
      <c r="ABG329"/>
      <c r="ABH329"/>
      <c r="ABI329"/>
      <c r="ABJ329"/>
      <c r="ABK329"/>
      <c r="ABL329"/>
      <c r="ABM329"/>
      <c r="ABN329"/>
      <c r="ABO329"/>
      <c r="ABP329"/>
      <c r="ABQ329"/>
      <c r="ABR329"/>
      <c r="ABS329"/>
      <c r="ABT329"/>
      <c r="ABU329"/>
      <c r="ABV329"/>
      <c r="ABW329"/>
      <c r="ABX329"/>
      <c r="ABY329"/>
      <c r="ABZ329"/>
      <c r="ACA329"/>
      <c r="ACB329"/>
      <c r="ACC329"/>
      <c r="ACD329"/>
      <c r="ACE329"/>
      <c r="ACF329"/>
      <c r="ACG329"/>
      <c r="ACH329"/>
      <c r="ACI329"/>
      <c r="ACJ329"/>
      <c r="ACK329"/>
      <c r="ACL329"/>
      <c r="ACM329"/>
      <c r="ACN329"/>
      <c r="ACO329"/>
      <c r="ACP329"/>
      <c r="ACQ329"/>
      <c r="ACR329"/>
      <c r="ACS329"/>
      <c r="ACT329"/>
      <c r="ACU329"/>
      <c r="ACV329"/>
      <c r="ACW329"/>
      <c r="ACX329"/>
      <c r="ACY329"/>
      <c r="ACZ329"/>
      <c r="ADA329"/>
      <c r="ADB329"/>
      <c r="ADC329"/>
      <c r="ADD329"/>
      <c r="ADE329"/>
      <c r="ADF329"/>
      <c r="ADG329"/>
      <c r="ADH329"/>
      <c r="ADI329"/>
      <c r="ADJ329"/>
      <c r="ADK329"/>
      <c r="ADL329"/>
      <c r="ADM329"/>
      <c r="ADN329"/>
      <c r="ADO329"/>
      <c r="ADP329"/>
      <c r="ADQ329"/>
      <c r="ADR329"/>
      <c r="ADS329"/>
      <c r="ADT329"/>
      <c r="ADU329"/>
      <c r="ADV329"/>
      <c r="ADW329"/>
      <c r="ADX329"/>
      <c r="ADY329"/>
      <c r="ADZ329"/>
      <c r="AEA329"/>
      <c r="AEB329"/>
      <c r="AEC329"/>
      <c r="AED329"/>
      <c r="AEE329"/>
      <c r="AEF329"/>
      <c r="AEG329"/>
      <c r="AEH329"/>
      <c r="AEI329"/>
      <c r="AEJ329"/>
      <c r="AEK329"/>
      <c r="AEL329"/>
      <c r="AEM329"/>
      <c r="AEN329"/>
      <c r="AEO329"/>
      <c r="AEP329"/>
      <c r="AEQ329"/>
      <c r="AER329"/>
      <c r="AES329"/>
      <c r="AET329"/>
      <c r="AEU329"/>
      <c r="AEV329"/>
      <c r="AEW329"/>
      <c r="AEX329"/>
      <c r="AEY329"/>
      <c r="AEZ329"/>
      <c r="AFA329"/>
      <c r="AFB329"/>
      <c r="AFC329"/>
      <c r="AFD329"/>
      <c r="AFE329"/>
      <c r="AFF329"/>
      <c r="AFG329"/>
      <c r="AFH329"/>
      <c r="AFI329"/>
      <c r="AFJ329"/>
      <c r="AFK329"/>
      <c r="AFL329"/>
      <c r="AFM329"/>
      <c r="AFN329"/>
      <c r="AFO329"/>
      <c r="AFP329"/>
      <c r="AFQ329"/>
      <c r="AFR329"/>
      <c r="AFS329"/>
      <c r="AFT329"/>
      <c r="AFU329"/>
      <c r="AFV329"/>
      <c r="AFW329"/>
      <c r="AFX329"/>
      <c r="AFY329"/>
      <c r="AFZ329"/>
      <c r="AGA329"/>
      <c r="AGB329"/>
      <c r="AGC329"/>
      <c r="AGD329"/>
      <c r="AGE329"/>
      <c r="AGF329"/>
      <c r="AGG329"/>
      <c r="AGH329"/>
      <c r="AGI329"/>
      <c r="AGJ329"/>
      <c r="AGK329"/>
      <c r="AGL329"/>
      <c r="AGM329"/>
      <c r="AGN329"/>
      <c r="AGO329"/>
      <c r="AGP329"/>
      <c r="AGQ329"/>
      <c r="AGR329"/>
      <c r="AGS329"/>
      <c r="AGT329"/>
      <c r="AGU329"/>
      <c r="AGV329"/>
      <c r="AGW329"/>
      <c r="AGX329"/>
      <c r="AGY329"/>
      <c r="AGZ329"/>
      <c r="AHA329"/>
      <c r="AHB329"/>
      <c r="AHC329"/>
      <c r="AHD329"/>
      <c r="AHE329"/>
      <c r="AHF329"/>
      <c r="AHG329"/>
      <c r="AHH329"/>
      <c r="AHI329"/>
      <c r="AHJ329"/>
      <c r="AHK329"/>
      <c r="AHL329"/>
      <c r="AHM329"/>
      <c r="AHN329"/>
      <c r="AHO329"/>
      <c r="AHP329"/>
      <c r="AHQ329"/>
      <c r="AHR329"/>
      <c r="AHS329"/>
      <c r="AHT329"/>
      <c r="AHU329"/>
      <c r="AHV329"/>
      <c r="AHW329"/>
      <c r="AHX329"/>
      <c r="AHY329"/>
      <c r="AHZ329"/>
      <c r="AIA329"/>
      <c r="AIB329"/>
      <c r="AIC329"/>
      <c r="AID329"/>
      <c r="AIE329"/>
      <c r="AIF329"/>
      <c r="AIG329"/>
      <c r="AIH329"/>
      <c r="AII329"/>
      <c r="AIJ329"/>
      <c r="AIK329"/>
      <c r="AIL329"/>
      <c r="AIM329"/>
      <c r="AIN329"/>
      <c r="AIO329"/>
      <c r="AIP329"/>
      <c r="AIQ329"/>
      <c r="AIR329"/>
      <c r="AIS329"/>
      <c r="AIT329"/>
      <c r="AIU329"/>
      <c r="AIV329"/>
      <c r="AIW329"/>
      <c r="AIX329"/>
      <c r="AIY329"/>
      <c r="AIZ329"/>
      <c r="AJA329"/>
      <c r="AJB329"/>
      <c r="AJC329"/>
      <c r="AJD329"/>
      <c r="AJE329"/>
      <c r="AJF329"/>
      <c r="AJG329"/>
      <c r="AJH329"/>
      <c r="AJI329"/>
      <c r="AJJ329"/>
      <c r="AJK329"/>
      <c r="AJL329"/>
      <c r="AJM329"/>
      <c r="AJN329"/>
      <c r="AJO329"/>
      <c r="AJP329"/>
      <c r="AJQ329"/>
      <c r="AJR329"/>
      <c r="AJS329"/>
      <c r="AJT329"/>
      <c r="AJU329"/>
      <c r="AJV329"/>
      <c r="AJW329"/>
      <c r="AJX329"/>
      <c r="AJY329"/>
      <c r="AJZ329"/>
      <c r="AKA329"/>
      <c r="AKB329"/>
      <c r="AKC329"/>
      <c r="AKD329"/>
      <c r="AKE329"/>
      <c r="AKF329"/>
      <c r="AKG329"/>
      <c r="AKH329"/>
      <c r="AKI329"/>
      <c r="AKJ329"/>
      <c r="AKK329"/>
      <c r="AKL329"/>
      <c r="AKM329"/>
      <c r="AKN329"/>
      <c r="AKO329"/>
      <c r="AKP329"/>
      <c r="AKQ329"/>
      <c r="AKR329"/>
      <c r="AKS329"/>
      <c r="AKT329"/>
      <c r="AKU329"/>
      <c r="AKV329"/>
      <c r="AKW329"/>
      <c r="AKX329"/>
      <c r="AKY329"/>
      <c r="AKZ329"/>
      <c r="ALA329"/>
      <c r="ALB329"/>
      <c r="ALC329"/>
      <c r="ALD329"/>
      <c r="ALE329"/>
    </row>
    <row r="330" spans="2:993" ht="14.15" customHeight="1" x14ac:dyDescent="0.25">
      <c r="B330" s="920"/>
      <c r="C330" s="483"/>
      <c r="D330" s="483"/>
      <c r="E330" s="483"/>
      <c r="F330" s="483"/>
      <c r="G330" s="483"/>
      <c r="H330" s="483"/>
      <c r="I330" s="483"/>
      <c r="J330" s="483"/>
      <c r="K330" s="840"/>
      <c r="L330" s="840"/>
      <c r="M330" s="840"/>
      <c r="N330" s="840"/>
      <c r="O330" s="840"/>
      <c r="P330" s="840"/>
      <c r="Q330" s="840"/>
      <c r="R330" s="840"/>
      <c r="S330" s="840"/>
      <c r="T330" s="485"/>
      <c r="U330" s="485"/>
      <c r="V330" s="485"/>
      <c r="W330" s="485"/>
      <c r="X330" s="485"/>
      <c r="Y330" s="485"/>
      <c r="Z330" s="485"/>
      <c r="AA330" s="485"/>
      <c r="AB330" s="485"/>
      <c r="AC330" s="927"/>
      <c r="AD330" s="927"/>
      <c r="AE330" s="927"/>
      <c r="AF330" s="927"/>
      <c r="AG330" s="927"/>
      <c r="AH330" s="927"/>
      <c r="AI330" s="927"/>
      <c r="AJ330" s="927"/>
      <c r="AK330" s="928"/>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c r="ST330"/>
      <c r="SU330"/>
      <c r="SV330"/>
      <c r="SW330"/>
      <c r="SX330"/>
      <c r="SY330"/>
      <c r="SZ330"/>
      <c r="TA330"/>
      <c r="TB330"/>
      <c r="TC330"/>
      <c r="TD330"/>
      <c r="TE330"/>
      <c r="TF330"/>
      <c r="TG330"/>
      <c r="TH330"/>
      <c r="TI330"/>
      <c r="TJ330"/>
      <c r="TK330"/>
      <c r="TL330"/>
      <c r="TM330"/>
      <c r="TN330"/>
      <c r="TO330"/>
      <c r="TP330"/>
      <c r="TQ330"/>
      <c r="TR330"/>
      <c r="TS330"/>
      <c r="TT330"/>
      <c r="TU330"/>
      <c r="TV330"/>
      <c r="TW330"/>
      <c r="TX330"/>
      <c r="TY330"/>
      <c r="TZ330"/>
      <c r="UA330"/>
      <c r="UB330"/>
      <c r="UC330"/>
      <c r="UD330"/>
      <c r="UE330"/>
      <c r="UF330"/>
      <c r="UG330"/>
      <c r="UH330"/>
      <c r="UI330"/>
      <c r="UJ330"/>
      <c r="UK330"/>
      <c r="UL330"/>
      <c r="UM330"/>
      <c r="UN330"/>
      <c r="UO330"/>
      <c r="UP330"/>
      <c r="UQ330"/>
      <c r="UR330"/>
      <c r="US330"/>
      <c r="UT330"/>
      <c r="UU330"/>
      <c r="UV330"/>
      <c r="UW330"/>
      <c r="UX330"/>
      <c r="UY330"/>
      <c r="UZ330"/>
      <c r="VA330"/>
      <c r="VB330"/>
      <c r="VC330"/>
      <c r="VD330"/>
      <c r="VE330"/>
      <c r="VF330"/>
      <c r="VG330"/>
      <c r="VH330"/>
      <c r="VI330"/>
      <c r="VJ330"/>
      <c r="VK330"/>
      <c r="VL330"/>
      <c r="VM330"/>
      <c r="VN330"/>
      <c r="VO330"/>
      <c r="VP330"/>
      <c r="VQ330"/>
      <c r="VR330"/>
      <c r="VS330"/>
      <c r="VT330"/>
      <c r="VU330"/>
      <c r="VV330"/>
      <c r="VW330"/>
      <c r="VX330"/>
      <c r="VY330"/>
      <c r="VZ330"/>
      <c r="WA330"/>
      <c r="WB330"/>
      <c r="WC330"/>
      <c r="WD330"/>
      <c r="WE330"/>
      <c r="WF330"/>
      <c r="WG330"/>
      <c r="WH330"/>
      <c r="WI330"/>
      <c r="WJ330"/>
      <c r="WK330"/>
      <c r="WL330"/>
      <c r="WM330"/>
      <c r="WN330"/>
      <c r="WO330"/>
      <c r="WP330"/>
      <c r="WQ330"/>
      <c r="WR330"/>
      <c r="WS330"/>
      <c r="WT330"/>
      <c r="WU330"/>
      <c r="WV330"/>
      <c r="WW330"/>
      <c r="WX330"/>
      <c r="WY330"/>
      <c r="WZ330"/>
      <c r="XA330"/>
      <c r="XB330"/>
      <c r="XC330"/>
      <c r="XD330"/>
      <c r="XE330"/>
      <c r="XF330"/>
      <c r="XG330"/>
      <c r="XH330"/>
      <c r="XI330"/>
      <c r="XJ330"/>
      <c r="XK330"/>
      <c r="XL330"/>
      <c r="XM330"/>
      <c r="XN330"/>
      <c r="XO330"/>
      <c r="XP330"/>
      <c r="XQ330"/>
      <c r="XR330"/>
      <c r="XS330"/>
      <c r="XT330"/>
      <c r="XU330"/>
      <c r="XV330"/>
      <c r="XW330"/>
      <c r="XX330"/>
      <c r="XY330"/>
      <c r="XZ330"/>
      <c r="YA330"/>
      <c r="YB330"/>
      <c r="YC330"/>
      <c r="YD330"/>
      <c r="YE330"/>
      <c r="YF330"/>
      <c r="YG330"/>
      <c r="YH330"/>
      <c r="YI330"/>
      <c r="YJ330"/>
      <c r="YK330"/>
      <c r="YL330"/>
      <c r="YM330"/>
      <c r="YN330"/>
      <c r="YO330"/>
      <c r="YP330"/>
      <c r="YQ330"/>
      <c r="YR330"/>
      <c r="YS330"/>
      <c r="YT330"/>
      <c r="YU330"/>
      <c r="YV330"/>
      <c r="YW330"/>
      <c r="YX330"/>
      <c r="YY330"/>
      <c r="YZ330"/>
      <c r="ZA330"/>
      <c r="ZB330"/>
      <c r="ZC330"/>
      <c r="ZD330"/>
      <c r="ZE330"/>
      <c r="ZF330"/>
      <c r="ZG330"/>
      <c r="ZH330"/>
      <c r="ZI330"/>
      <c r="ZJ330"/>
      <c r="ZK330"/>
      <c r="ZL330"/>
      <c r="ZM330"/>
      <c r="ZN330"/>
      <c r="ZO330"/>
      <c r="ZP330"/>
      <c r="ZQ330"/>
      <c r="ZR330"/>
      <c r="ZS330"/>
      <c r="ZT330"/>
      <c r="ZU330"/>
      <c r="ZV330"/>
      <c r="ZW330"/>
      <c r="ZX330"/>
      <c r="ZY330"/>
      <c r="ZZ330"/>
      <c r="AAA330"/>
      <c r="AAB330"/>
      <c r="AAC330"/>
      <c r="AAD330"/>
      <c r="AAE330"/>
      <c r="AAF330"/>
      <c r="AAG330"/>
      <c r="AAH330"/>
      <c r="AAI330"/>
      <c r="AAJ330"/>
      <c r="AAK330"/>
      <c r="AAL330"/>
      <c r="AAM330"/>
      <c r="AAN330"/>
      <c r="AAO330"/>
      <c r="AAP330"/>
      <c r="AAQ330"/>
      <c r="AAR330"/>
      <c r="AAS330"/>
      <c r="AAT330"/>
      <c r="AAU330"/>
      <c r="AAV330"/>
      <c r="AAW330"/>
      <c r="AAX330"/>
      <c r="AAY330"/>
      <c r="AAZ330"/>
      <c r="ABA330"/>
      <c r="ABB330"/>
      <c r="ABC330"/>
      <c r="ABD330"/>
      <c r="ABE330"/>
      <c r="ABF330"/>
      <c r="ABG330"/>
      <c r="ABH330"/>
      <c r="ABI330"/>
      <c r="ABJ330"/>
      <c r="ABK330"/>
      <c r="ABL330"/>
      <c r="ABM330"/>
      <c r="ABN330"/>
      <c r="ABO330"/>
      <c r="ABP330"/>
      <c r="ABQ330"/>
      <c r="ABR330"/>
      <c r="ABS330"/>
      <c r="ABT330"/>
      <c r="ABU330"/>
      <c r="ABV330"/>
      <c r="ABW330"/>
      <c r="ABX330"/>
      <c r="ABY330"/>
      <c r="ABZ330"/>
      <c r="ACA330"/>
      <c r="ACB330"/>
      <c r="ACC330"/>
      <c r="ACD330"/>
      <c r="ACE330"/>
      <c r="ACF330"/>
      <c r="ACG330"/>
      <c r="ACH330"/>
      <c r="ACI330"/>
      <c r="ACJ330"/>
      <c r="ACK330"/>
      <c r="ACL330"/>
      <c r="ACM330"/>
      <c r="ACN330"/>
      <c r="ACO330"/>
      <c r="ACP330"/>
      <c r="ACQ330"/>
      <c r="ACR330"/>
      <c r="ACS330"/>
      <c r="ACT330"/>
      <c r="ACU330"/>
      <c r="ACV330"/>
      <c r="ACW330"/>
      <c r="ACX330"/>
      <c r="ACY330"/>
      <c r="ACZ330"/>
      <c r="ADA330"/>
      <c r="ADB330"/>
      <c r="ADC330"/>
      <c r="ADD330"/>
      <c r="ADE330"/>
      <c r="ADF330"/>
      <c r="ADG330"/>
      <c r="ADH330"/>
      <c r="ADI330"/>
      <c r="ADJ330"/>
      <c r="ADK330"/>
      <c r="ADL330"/>
      <c r="ADM330"/>
      <c r="ADN330"/>
      <c r="ADO330"/>
      <c r="ADP330"/>
      <c r="ADQ330"/>
      <c r="ADR330"/>
      <c r="ADS330"/>
      <c r="ADT330"/>
      <c r="ADU330"/>
      <c r="ADV330"/>
      <c r="ADW330"/>
      <c r="ADX330"/>
      <c r="ADY330"/>
      <c r="ADZ330"/>
      <c r="AEA330"/>
      <c r="AEB330"/>
      <c r="AEC330"/>
      <c r="AED330"/>
      <c r="AEE330"/>
      <c r="AEF330"/>
      <c r="AEG330"/>
      <c r="AEH330"/>
      <c r="AEI330"/>
      <c r="AEJ330"/>
      <c r="AEK330"/>
      <c r="AEL330"/>
      <c r="AEM330"/>
      <c r="AEN330"/>
      <c r="AEO330"/>
      <c r="AEP330"/>
      <c r="AEQ330"/>
      <c r="AER330"/>
      <c r="AES330"/>
      <c r="AET330"/>
      <c r="AEU330"/>
      <c r="AEV330"/>
      <c r="AEW330"/>
      <c r="AEX330"/>
      <c r="AEY330"/>
      <c r="AEZ330"/>
      <c r="AFA330"/>
      <c r="AFB330"/>
      <c r="AFC330"/>
      <c r="AFD330"/>
      <c r="AFE330"/>
      <c r="AFF330"/>
      <c r="AFG330"/>
      <c r="AFH330"/>
      <c r="AFI330"/>
      <c r="AFJ330"/>
      <c r="AFK330"/>
      <c r="AFL330"/>
      <c r="AFM330"/>
      <c r="AFN330"/>
      <c r="AFO330"/>
      <c r="AFP330"/>
      <c r="AFQ330"/>
      <c r="AFR330"/>
      <c r="AFS330"/>
      <c r="AFT330"/>
      <c r="AFU330"/>
      <c r="AFV330"/>
      <c r="AFW330"/>
      <c r="AFX330"/>
      <c r="AFY330"/>
      <c r="AFZ330"/>
      <c r="AGA330"/>
      <c r="AGB330"/>
      <c r="AGC330"/>
      <c r="AGD330"/>
      <c r="AGE330"/>
      <c r="AGF330"/>
      <c r="AGG330"/>
      <c r="AGH330"/>
      <c r="AGI330"/>
      <c r="AGJ330"/>
      <c r="AGK330"/>
      <c r="AGL330"/>
      <c r="AGM330"/>
      <c r="AGN330"/>
      <c r="AGO330"/>
      <c r="AGP330"/>
      <c r="AGQ330"/>
      <c r="AGR330"/>
      <c r="AGS330"/>
      <c r="AGT330"/>
      <c r="AGU330"/>
      <c r="AGV330"/>
      <c r="AGW330"/>
      <c r="AGX330"/>
      <c r="AGY330"/>
      <c r="AGZ330"/>
      <c r="AHA330"/>
      <c r="AHB330"/>
      <c r="AHC330"/>
      <c r="AHD330"/>
      <c r="AHE330"/>
      <c r="AHF330"/>
      <c r="AHG330"/>
      <c r="AHH330"/>
      <c r="AHI330"/>
      <c r="AHJ330"/>
      <c r="AHK330"/>
      <c r="AHL330"/>
      <c r="AHM330"/>
      <c r="AHN330"/>
      <c r="AHO330"/>
      <c r="AHP330"/>
      <c r="AHQ330"/>
      <c r="AHR330"/>
      <c r="AHS330"/>
      <c r="AHT330"/>
      <c r="AHU330"/>
      <c r="AHV330"/>
      <c r="AHW330"/>
      <c r="AHX330"/>
      <c r="AHY330"/>
      <c r="AHZ330"/>
      <c r="AIA330"/>
      <c r="AIB330"/>
      <c r="AIC330"/>
      <c r="AID330"/>
      <c r="AIE330"/>
      <c r="AIF330"/>
      <c r="AIG330"/>
      <c r="AIH330"/>
      <c r="AII330"/>
      <c r="AIJ330"/>
      <c r="AIK330"/>
      <c r="AIL330"/>
      <c r="AIM330"/>
      <c r="AIN330"/>
      <c r="AIO330"/>
      <c r="AIP330"/>
      <c r="AIQ330"/>
      <c r="AIR330"/>
      <c r="AIS330"/>
      <c r="AIT330"/>
      <c r="AIU330"/>
      <c r="AIV330"/>
      <c r="AIW330"/>
      <c r="AIX330"/>
      <c r="AIY330"/>
      <c r="AIZ330"/>
      <c r="AJA330"/>
      <c r="AJB330"/>
      <c r="AJC330"/>
      <c r="AJD330"/>
      <c r="AJE330"/>
      <c r="AJF330"/>
      <c r="AJG330"/>
      <c r="AJH330"/>
      <c r="AJI330"/>
      <c r="AJJ330"/>
      <c r="AJK330"/>
      <c r="AJL330"/>
      <c r="AJM330"/>
      <c r="AJN330"/>
      <c r="AJO330"/>
      <c r="AJP330"/>
      <c r="AJQ330"/>
      <c r="AJR330"/>
      <c r="AJS330"/>
      <c r="AJT330"/>
      <c r="AJU330"/>
      <c r="AJV330"/>
      <c r="AJW330"/>
      <c r="AJX330"/>
      <c r="AJY330"/>
      <c r="AJZ330"/>
      <c r="AKA330"/>
      <c r="AKB330"/>
      <c r="AKC330"/>
      <c r="AKD330"/>
      <c r="AKE330"/>
      <c r="AKF330"/>
      <c r="AKG330"/>
      <c r="AKH330"/>
      <c r="AKI330"/>
      <c r="AKJ330"/>
      <c r="AKK330"/>
      <c r="AKL330"/>
      <c r="AKM330"/>
      <c r="AKN330"/>
      <c r="AKO330"/>
      <c r="AKP330"/>
      <c r="AKQ330"/>
      <c r="AKR330"/>
      <c r="AKS330"/>
      <c r="AKT330"/>
      <c r="AKU330"/>
      <c r="AKV330"/>
      <c r="AKW330"/>
      <c r="AKX330"/>
      <c r="AKY330"/>
      <c r="AKZ330"/>
      <c r="ALA330"/>
      <c r="ALB330"/>
      <c r="ALC330"/>
      <c r="ALD330"/>
      <c r="ALE330"/>
    </row>
    <row r="331" spans="2:993" ht="14.15" customHeight="1" x14ac:dyDescent="0.25">
      <c r="B331" s="199">
        <v>1</v>
      </c>
      <c r="C331" s="493">
        <f>IF('Ficha 3. URB Y OFI COSTE SUBV'!$AJ$18="SI",'Ficha 3. URB Y OFI COSTE SUBV'!AG32,'Ficha 3. URB Y OFI COSTE SUBV'!W32)</f>
        <v>0</v>
      </c>
      <c r="D331" s="494"/>
      <c r="E331" s="494"/>
      <c r="F331" s="494"/>
      <c r="G331" s="494"/>
      <c r="H331" s="494"/>
      <c r="I331" s="494"/>
      <c r="J331" s="495"/>
      <c r="K331" s="725"/>
      <c r="L331" s="726"/>
      <c r="M331" s="726"/>
      <c r="N331" s="726"/>
      <c r="O331" s="726"/>
      <c r="P331" s="726"/>
      <c r="Q331" s="726"/>
      <c r="R331" s="726"/>
      <c r="S331" s="727"/>
      <c r="T331" s="734"/>
      <c r="U331" s="735"/>
      <c r="V331" s="735"/>
      <c r="W331" s="735"/>
      <c r="X331" s="735"/>
      <c r="Y331" s="735"/>
      <c r="Z331" s="735"/>
      <c r="AA331" s="735"/>
      <c r="AB331" s="736"/>
      <c r="AC331" s="743"/>
      <c r="AD331" s="744"/>
      <c r="AE331" s="744"/>
      <c r="AF331" s="744"/>
      <c r="AG331" s="744"/>
      <c r="AH331" s="744"/>
      <c r="AI331" s="744"/>
      <c r="AJ331" s="744"/>
      <c r="AK331" s="745"/>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c r="ST331"/>
      <c r="SU331"/>
      <c r="SV331"/>
      <c r="SW331"/>
      <c r="SX331"/>
      <c r="SY331"/>
      <c r="SZ331"/>
      <c r="TA331"/>
      <c r="TB331"/>
      <c r="TC331"/>
      <c r="TD331"/>
      <c r="TE331"/>
      <c r="TF331"/>
      <c r="TG331"/>
      <c r="TH331"/>
      <c r="TI331"/>
      <c r="TJ331"/>
      <c r="TK331"/>
      <c r="TL331"/>
      <c r="TM331"/>
      <c r="TN331"/>
      <c r="TO331"/>
      <c r="TP331"/>
      <c r="TQ331"/>
      <c r="TR331"/>
      <c r="TS331"/>
      <c r="TT331"/>
      <c r="TU331"/>
      <c r="TV331"/>
      <c r="TW331"/>
      <c r="TX331"/>
      <c r="TY331"/>
      <c r="TZ331"/>
      <c r="UA331"/>
      <c r="UB331"/>
      <c r="UC331"/>
      <c r="UD331"/>
      <c r="UE331"/>
      <c r="UF331"/>
      <c r="UG331"/>
      <c r="UH331"/>
      <c r="UI331"/>
      <c r="UJ331"/>
      <c r="UK331"/>
      <c r="UL331"/>
      <c r="UM331"/>
      <c r="UN331"/>
      <c r="UO331"/>
      <c r="UP331"/>
      <c r="UQ331"/>
      <c r="UR331"/>
      <c r="US331"/>
      <c r="UT331"/>
      <c r="UU331"/>
      <c r="UV331"/>
      <c r="UW331"/>
      <c r="UX331"/>
      <c r="UY331"/>
      <c r="UZ331"/>
      <c r="VA331"/>
      <c r="VB331"/>
      <c r="VC331"/>
      <c r="VD331"/>
      <c r="VE331"/>
      <c r="VF331"/>
      <c r="VG331"/>
      <c r="VH331"/>
      <c r="VI331"/>
      <c r="VJ331"/>
      <c r="VK331"/>
      <c r="VL331"/>
      <c r="VM331"/>
      <c r="VN331"/>
      <c r="VO331"/>
      <c r="VP331"/>
      <c r="VQ331"/>
      <c r="VR331"/>
      <c r="VS331"/>
      <c r="VT331"/>
      <c r="VU331"/>
      <c r="VV331"/>
      <c r="VW331"/>
      <c r="VX331"/>
      <c r="VY331"/>
      <c r="VZ331"/>
      <c r="WA331"/>
      <c r="WB331"/>
      <c r="WC331"/>
      <c r="WD331"/>
      <c r="WE331"/>
      <c r="WF331"/>
      <c r="WG331"/>
      <c r="WH331"/>
      <c r="WI331"/>
      <c r="WJ331"/>
      <c r="WK331"/>
      <c r="WL331"/>
      <c r="WM331"/>
      <c r="WN331"/>
      <c r="WO331"/>
      <c r="WP331"/>
      <c r="WQ331"/>
      <c r="WR331"/>
      <c r="WS331"/>
      <c r="WT331"/>
      <c r="WU331"/>
      <c r="WV331"/>
      <c r="WW331"/>
      <c r="WX331"/>
      <c r="WY331"/>
      <c r="WZ331"/>
      <c r="XA331"/>
      <c r="XB331"/>
      <c r="XC331"/>
      <c r="XD331"/>
      <c r="XE331"/>
      <c r="XF331"/>
      <c r="XG331"/>
      <c r="XH331"/>
      <c r="XI331"/>
      <c r="XJ331"/>
      <c r="XK331"/>
      <c r="XL331"/>
      <c r="XM331"/>
      <c r="XN331"/>
      <c r="XO331"/>
      <c r="XP331"/>
      <c r="XQ331"/>
      <c r="XR331"/>
      <c r="XS331"/>
      <c r="XT331"/>
      <c r="XU331"/>
      <c r="XV331"/>
      <c r="XW331"/>
      <c r="XX331"/>
      <c r="XY331"/>
      <c r="XZ331"/>
      <c r="YA331"/>
      <c r="YB331"/>
      <c r="YC331"/>
      <c r="YD331"/>
      <c r="YE331"/>
      <c r="YF331"/>
      <c r="YG331"/>
      <c r="YH331"/>
      <c r="YI331"/>
      <c r="YJ331"/>
      <c r="YK331"/>
      <c r="YL331"/>
      <c r="YM331"/>
      <c r="YN331"/>
      <c r="YO331"/>
      <c r="YP331"/>
      <c r="YQ331"/>
      <c r="YR331"/>
      <c r="YS331"/>
      <c r="YT331"/>
      <c r="YU331"/>
      <c r="YV331"/>
      <c r="YW331"/>
      <c r="YX331"/>
      <c r="YY331"/>
      <c r="YZ331"/>
      <c r="ZA331"/>
      <c r="ZB331"/>
      <c r="ZC331"/>
      <c r="ZD331"/>
      <c r="ZE331"/>
      <c r="ZF331"/>
      <c r="ZG331"/>
      <c r="ZH331"/>
      <c r="ZI331"/>
      <c r="ZJ331"/>
      <c r="ZK331"/>
      <c r="ZL331"/>
      <c r="ZM331"/>
      <c r="ZN331"/>
      <c r="ZO331"/>
      <c r="ZP331"/>
      <c r="ZQ331"/>
      <c r="ZR331"/>
      <c r="ZS331"/>
      <c r="ZT331"/>
      <c r="ZU331"/>
      <c r="ZV331"/>
      <c r="ZW331"/>
      <c r="ZX331"/>
      <c r="ZY331"/>
      <c r="ZZ331"/>
      <c r="AAA331"/>
      <c r="AAB331"/>
      <c r="AAC331"/>
      <c r="AAD331"/>
      <c r="AAE331"/>
      <c r="AAF331"/>
      <c r="AAG331"/>
      <c r="AAH331"/>
      <c r="AAI331"/>
      <c r="AAJ331"/>
      <c r="AAK331"/>
      <c r="AAL331"/>
      <c r="AAM331"/>
      <c r="AAN331"/>
      <c r="AAO331"/>
      <c r="AAP331"/>
      <c r="AAQ331"/>
      <c r="AAR331"/>
      <c r="AAS331"/>
      <c r="AAT331"/>
      <c r="AAU331"/>
      <c r="AAV331"/>
      <c r="AAW331"/>
      <c r="AAX331"/>
      <c r="AAY331"/>
      <c r="AAZ331"/>
      <c r="ABA331"/>
      <c r="ABB331"/>
      <c r="ABC331"/>
      <c r="ABD331"/>
      <c r="ABE331"/>
      <c r="ABF331"/>
      <c r="ABG331"/>
      <c r="ABH331"/>
      <c r="ABI331"/>
      <c r="ABJ331"/>
      <c r="ABK331"/>
      <c r="ABL331"/>
      <c r="ABM331"/>
      <c r="ABN331"/>
      <c r="ABO331"/>
      <c r="ABP331"/>
      <c r="ABQ331"/>
      <c r="ABR331"/>
      <c r="ABS331"/>
      <c r="ABT331"/>
      <c r="ABU331"/>
      <c r="ABV331"/>
      <c r="ABW331"/>
      <c r="ABX331"/>
      <c r="ABY331"/>
      <c r="ABZ331"/>
      <c r="ACA331"/>
      <c r="ACB331"/>
      <c r="ACC331"/>
      <c r="ACD331"/>
      <c r="ACE331"/>
      <c r="ACF331"/>
      <c r="ACG331"/>
      <c r="ACH331"/>
      <c r="ACI331"/>
      <c r="ACJ331"/>
      <c r="ACK331"/>
      <c r="ACL331"/>
      <c r="ACM331"/>
      <c r="ACN331"/>
      <c r="ACO331"/>
      <c r="ACP331"/>
      <c r="ACQ331"/>
      <c r="ACR331"/>
      <c r="ACS331"/>
      <c r="ACT331"/>
      <c r="ACU331"/>
      <c r="ACV331"/>
      <c r="ACW331"/>
      <c r="ACX331"/>
      <c r="ACY331"/>
      <c r="ACZ331"/>
      <c r="ADA331"/>
      <c r="ADB331"/>
      <c r="ADC331"/>
      <c r="ADD331"/>
      <c r="ADE331"/>
      <c r="ADF331"/>
      <c r="ADG331"/>
      <c r="ADH331"/>
      <c r="ADI331"/>
      <c r="ADJ331"/>
      <c r="ADK331"/>
      <c r="ADL331"/>
      <c r="ADM331"/>
      <c r="ADN331"/>
      <c r="ADO331"/>
      <c r="ADP331"/>
      <c r="ADQ331"/>
      <c r="ADR331"/>
      <c r="ADS331"/>
      <c r="ADT331"/>
      <c r="ADU331"/>
      <c r="ADV331"/>
      <c r="ADW331"/>
      <c r="ADX331"/>
      <c r="ADY331"/>
      <c r="ADZ331"/>
      <c r="AEA331"/>
      <c r="AEB331"/>
      <c r="AEC331"/>
      <c r="AED331"/>
      <c r="AEE331"/>
      <c r="AEF331"/>
      <c r="AEG331"/>
      <c r="AEH331"/>
      <c r="AEI331"/>
      <c r="AEJ331"/>
      <c r="AEK331"/>
      <c r="AEL331"/>
      <c r="AEM331"/>
      <c r="AEN331"/>
      <c r="AEO331"/>
      <c r="AEP331"/>
      <c r="AEQ331"/>
      <c r="AER331"/>
      <c r="AES331"/>
      <c r="AET331"/>
      <c r="AEU331"/>
      <c r="AEV331"/>
      <c r="AEW331"/>
      <c r="AEX331"/>
      <c r="AEY331"/>
      <c r="AEZ331"/>
      <c r="AFA331"/>
      <c r="AFB331"/>
      <c r="AFC331"/>
      <c r="AFD331"/>
      <c r="AFE331"/>
      <c r="AFF331"/>
      <c r="AFG331"/>
      <c r="AFH331"/>
      <c r="AFI331"/>
      <c r="AFJ331"/>
      <c r="AFK331"/>
      <c r="AFL331"/>
      <c r="AFM331"/>
      <c r="AFN331"/>
      <c r="AFO331"/>
      <c r="AFP331"/>
      <c r="AFQ331"/>
      <c r="AFR331"/>
      <c r="AFS331"/>
      <c r="AFT331"/>
      <c r="AFU331"/>
      <c r="AFV331"/>
      <c r="AFW331"/>
      <c r="AFX331"/>
      <c r="AFY331"/>
      <c r="AFZ331"/>
      <c r="AGA331"/>
      <c r="AGB331"/>
      <c r="AGC331"/>
      <c r="AGD331"/>
      <c r="AGE331"/>
      <c r="AGF331"/>
      <c r="AGG331"/>
      <c r="AGH331"/>
      <c r="AGI331"/>
      <c r="AGJ331"/>
      <c r="AGK331"/>
      <c r="AGL331"/>
      <c r="AGM331"/>
      <c r="AGN331"/>
      <c r="AGO331"/>
      <c r="AGP331"/>
      <c r="AGQ331"/>
      <c r="AGR331"/>
      <c r="AGS331"/>
      <c r="AGT331"/>
      <c r="AGU331"/>
      <c r="AGV331"/>
      <c r="AGW331"/>
      <c r="AGX331"/>
      <c r="AGY331"/>
      <c r="AGZ331"/>
      <c r="AHA331"/>
      <c r="AHB331"/>
      <c r="AHC331"/>
      <c r="AHD331"/>
      <c r="AHE331"/>
      <c r="AHF331"/>
      <c r="AHG331"/>
      <c r="AHH331"/>
      <c r="AHI331"/>
      <c r="AHJ331"/>
      <c r="AHK331"/>
      <c r="AHL331"/>
      <c r="AHM331"/>
      <c r="AHN331"/>
      <c r="AHO331"/>
      <c r="AHP331"/>
      <c r="AHQ331"/>
      <c r="AHR331"/>
      <c r="AHS331"/>
      <c r="AHT331"/>
      <c r="AHU331"/>
      <c r="AHV331"/>
      <c r="AHW331"/>
      <c r="AHX331"/>
      <c r="AHY331"/>
      <c r="AHZ331"/>
      <c r="AIA331"/>
      <c r="AIB331"/>
      <c r="AIC331"/>
      <c r="AID331"/>
      <c r="AIE331"/>
      <c r="AIF331"/>
      <c r="AIG331"/>
      <c r="AIH331"/>
      <c r="AII331"/>
      <c r="AIJ331"/>
      <c r="AIK331"/>
      <c r="AIL331"/>
      <c r="AIM331"/>
      <c r="AIN331"/>
      <c r="AIO331"/>
      <c r="AIP331"/>
      <c r="AIQ331"/>
      <c r="AIR331"/>
      <c r="AIS331"/>
      <c r="AIT331"/>
      <c r="AIU331"/>
      <c r="AIV331"/>
      <c r="AIW331"/>
      <c r="AIX331"/>
      <c r="AIY331"/>
      <c r="AIZ331"/>
      <c r="AJA331"/>
      <c r="AJB331"/>
      <c r="AJC331"/>
      <c r="AJD331"/>
      <c r="AJE331"/>
      <c r="AJF331"/>
      <c r="AJG331"/>
      <c r="AJH331"/>
      <c r="AJI331"/>
      <c r="AJJ331"/>
      <c r="AJK331"/>
      <c r="AJL331"/>
      <c r="AJM331"/>
      <c r="AJN331"/>
      <c r="AJO331"/>
      <c r="AJP331"/>
      <c r="AJQ331"/>
      <c r="AJR331"/>
      <c r="AJS331"/>
      <c r="AJT331"/>
      <c r="AJU331"/>
      <c r="AJV331"/>
      <c r="AJW331"/>
      <c r="AJX331"/>
      <c r="AJY331"/>
      <c r="AJZ331"/>
      <c r="AKA331"/>
      <c r="AKB331"/>
      <c r="AKC331"/>
      <c r="AKD331"/>
      <c r="AKE331"/>
      <c r="AKF331"/>
      <c r="AKG331"/>
      <c r="AKH331"/>
      <c r="AKI331"/>
      <c r="AKJ331"/>
      <c r="AKK331"/>
      <c r="AKL331"/>
      <c r="AKM331"/>
      <c r="AKN331"/>
      <c r="AKO331"/>
      <c r="AKP331"/>
      <c r="AKQ331"/>
      <c r="AKR331"/>
      <c r="AKS331"/>
      <c r="AKT331"/>
      <c r="AKU331"/>
      <c r="AKV331"/>
      <c r="AKW331"/>
      <c r="AKX331"/>
      <c r="AKY331"/>
      <c r="AKZ331"/>
      <c r="ALA331"/>
      <c r="ALB331"/>
      <c r="ALC331"/>
      <c r="ALD331"/>
      <c r="ALE331"/>
    </row>
    <row r="332" spans="2:993" ht="14.15" customHeight="1" x14ac:dyDescent="0.25">
      <c r="B332" s="199">
        <v>2</v>
      </c>
      <c r="C332" s="493">
        <f>IF('Ficha 3. URB Y OFI COSTE SUBV'!$AJ$18="SI",'Ficha 3. URB Y OFI COSTE SUBV'!AG46,'Ficha 3. URB Y OFI COSTE SUBV'!W46)</f>
        <v>0</v>
      </c>
      <c r="D332" s="494"/>
      <c r="E332" s="494"/>
      <c r="F332" s="494"/>
      <c r="G332" s="494"/>
      <c r="H332" s="494"/>
      <c r="I332" s="494"/>
      <c r="J332" s="495"/>
      <c r="K332" s="728"/>
      <c r="L332" s="729"/>
      <c r="M332" s="729"/>
      <c r="N332" s="729"/>
      <c r="O332" s="729"/>
      <c r="P332" s="729"/>
      <c r="Q332" s="729"/>
      <c r="R332" s="729"/>
      <c r="S332" s="730"/>
      <c r="T332" s="737"/>
      <c r="U332" s="738"/>
      <c r="V332" s="738"/>
      <c r="W332" s="738"/>
      <c r="X332" s="738"/>
      <c r="Y332" s="738"/>
      <c r="Z332" s="738"/>
      <c r="AA332" s="738"/>
      <c r="AB332" s="739"/>
      <c r="AC332" s="746"/>
      <c r="AD332" s="747"/>
      <c r="AE332" s="747"/>
      <c r="AF332" s="747"/>
      <c r="AG332" s="747"/>
      <c r="AH332" s="747"/>
      <c r="AI332" s="747"/>
      <c r="AJ332" s="747"/>
      <c r="AK332" s="748"/>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c r="ST332"/>
      <c r="SU332"/>
      <c r="SV332"/>
      <c r="SW332"/>
      <c r="SX332"/>
      <c r="SY332"/>
      <c r="SZ332"/>
      <c r="TA332"/>
      <c r="TB332"/>
      <c r="TC332"/>
      <c r="TD332"/>
      <c r="TE332"/>
      <c r="TF332"/>
      <c r="TG332"/>
      <c r="TH332"/>
      <c r="TI332"/>
      <c r="TJ332"/>
      <c r="TK332"/>
      <c r="TL332"/>
      <c r="TM332"/>
      <c r="TN332"/>
      <c r="TO332"/>
      <c r="TP332"/>
      <c r="TQ332"/>
      <c r="TR332"/>
      <c r="TS332"/>
      <c r="TT332"/>
      <c r="TU332"/>
      <c r="TV332"/>
      <c r="TW332"/>
      <c r="TX332"/>
      <c r="TY332"/>
      <c r="TZ332"/>
      <c r="UA332"/>
      <c r="UB332"/>
      <c r="UC332"/>
      <c r="UD332"/>
      <c r="UE332"/>
      <c r="UF332"/>
      <c r="UG332"/>
      <c r="UH332"/>
      <c r="UI332"/>
      <c r="UJ332"/>
      <c r="UK332"/>
      <c r="UL332"/>
      <c r="UM332"/>
      <c r="UN332"/>
      <c r="UO332"/>
      <c r="UP332"/>
      <c r="UQ332"/>
      <c r="UR332"/>
      <c r="US332"/>
      <c r="UT332"/>
      <c r="UU332"/>
      <c r="UV332"/>
      <c r="UW332"/>
      <c r="UX332"/>
      <c r="UY332"/>
      <c r="UZ332"/>
      <c r="VA332"/>
      <c r="VB332"/>
      <c r="VC332"/>
      <c r="VD332"/>
      <c r="VE332"/>
      <c r="VF332"/>
      <c r="VG332"/>
      <c r="VH332"/>
      <c r="VI332"/>
      <c r="VJ332"/>
      <c r="VK332"/>
      <c r="VL332"/>
      <c r="VM332"/>
      <c r="VN332"/>
      <c r="VO332"/>
      <c r="VP332"/>
      <c r="VQ332"/>
      <c r="VR332"/>
      <c r="VS332"/>
      <c r="VT332"/>
      <c r="VU332"/>
      <c r="VV332"/>
      <c r="VW332"/>
      <c r="VX332"/>
      <c r="VY332"/>
      <c r="VZ332"/>
      <c r="WA332"/>
      <c r="WB332"/>
      <c r="WC332"/>
      <c r="WD332"/>
      <c r="WE332"/>
      <c r="WF332"/>
      <c r="WG332"/>
      <c r="WH332"/>
      <c r="WI332"/>
      <c r="WJ332"/>
      <c r="WK332"/>
      <c r="WL332"/>
      <c r="WM332"/>
      <c r="WN332"/>
      <c r="WO332"/>
      <c r="WP332"/>
      <c r="WQ332"/>
      <c r="WR332"/>
      <c r="WS332"/>
      <c r="WT332"/>
      <c r="WU332"/>
      <c r="WV332"/>
      <c r="WW332"/>
      <c r="WX332"/>
      <c r="WY332"/>
      <c r="WZ332"/>
      <c r="XA332"/>
      <c r="XB332"/>
      <c r="XC332"/>
      <c r="XD332"/>
      <c r="XE332"/>
      <c r="XF332"/>
      <c r="XG332"/>
      <c r="XH332"/>
      <c r="XI332"/>
      <c r="XJ332"/>
      <c r="XK332"/>
      <c r="XL332"/>
      <c r="XM332"/>
      <c r="XN332"/>
      <c r="XO332"/>
      <c r="XP332"/>
      <c r="XQ332"/>
      <c r="XR332"/>
      <c r="XS332"/>
      <c r="XT332"/>
      <c r="XU332"/>
      <c r="XV332"/>
      <c r="XW332"/>
      <c r="XX332"/>
      <c r="XY332"/>
      <c r="XZ332"/>
      <c r="YA332"/>
      <c r="YB332"/>
      <c r="YC332"/>
      <c r="YD332"/>
      <c r="YE332"/>
      <c r="YF332"/>
      <c r="YG332"/>
      <c r="YH332"/>
      <c r="YI332"/>
      <c r="YJ332"/>
      <c r="YK332"/>
      <c r="YL332"/>
      <c r="YM332"/>
      <c r="YN332"/>
      <c r="YO332"/>
      <c r="YP332"/>
      <c r="YQ332"/>
      <c r="YR332"/>
      <c r="YS332"/>
      <c r="YT332"/>
      <c r="YU332"/>
      <c r="YV332"/>
      <c r="YW332"/>
      <c r="YX332"/>
      <c r="YY332"/>
      <c r="YZ332"/>
      <c r="ZA332"/>
      <c r="ZB332"/>
      <c r="ZC332"/>
      <c r="ZD332"/>
      <c r="ZE332"/>
      <c r="ZF332"/>
      <c r="ZG332"/>
      <c r="ZH332"/>
      <c r="ZI332"/>
      <c r="ZJ332"/>
      <c r="ZK332"/>
      <c r="ZL332"/>
      <c r="ZM332"/>
      <c r="ZN332"/>
      <c r="ZO332"/>
      <c r="ZP332"/>
      <c r="ZQ332"/>
      <c r="ZR332"/>
      <c r="ZS332"/>
      <c r="ZT332"/>
      <c r="ZU332"/>
      <c r="ZV332"/>
      <c r="ZW332"/>
      <c r="ZX332"/>
      <c r="ZY332"/>
      <c r="ZZ332"/>
      <c r="AAA332"/>
      <c r="AAB332"/>
      <c r="AAC332"/>
      <c r="AAD332"/>
      <c r="AAE332"/>
      <c r="AAF332"/>
      <c r="AAG332"/>
      <c r="AAH332"/>
      <c r="AAI332"/>
      <c r="AAJ332"/>
      <c r="AAK332"/>
      <c r="AAL332"/>
      <c r="AAM332"/>
      <c r="AAN332"/>
      <c r="AAO332"/>
      <c r="AAP332"/>
      <c r="AAQ332"/>
      <c r="AAR332"/>
      <c r="AAS332"/>
      <c r="AAT332"/>
      <c r="AAU332"/>
      <c r="AAV332"/>
      <c r="AAW332"/>
      <c r="AAX332"/>
      <c r="AAY332"/>
      <c r="AAZ332"/>
      <c r="ABA332"/>
      <c r="ABB332"/>
      <c r="ABC332"/>
      <c r="ABD332"/>
      <c r="ABE332"/>
      <c r="ABF332"/>
      <c r="ABG332"/>
      <c r="ABH332"/>
      <c r="ABI332"/>
      <c r="ABJ332"/>
      <c r="ABK332"/>
      <c r="ABL332"/>
      <c r="ABM332"/>
      <c r="ABN332"/>
      <c r="ABO332"/>
      <c r="ABP332"/>
      <c r="ABQ332"/>
      <c r="ABR332"/>
      <c r="ABS332"/>
      <c r="ABT332"/>
      <c r="ABU332"/>
      <c r="ABV332"/>
      <c r="ABW332"/>
      <c r="ABX332"/>
      <c r="ABY332"/>
      <c r="ABZ332"/>
      <c r="ACA332"/>
      <c r="ACB332"/>
      <c r="ACC332"/>
      <c r="ACD332"/>
      <c r="ACE332"/>
      <c r="ACF332"/>
      <c r="ACG332"/>
      <c r="ACH332"/>
      <c r="ACI332"/>
      <c r="ACJ332"/>
      <c r="ACK332"/>
      <c r="ACL332"/>
      <c r="ACM332"/>
      <c r="ACN332"/>
      <c r="ACO332"/>
      <c r="ACP332"/>
      <c r="ACQ332"/>
      <c r="ACR332"/>
      <c r="ACS332"/>
      <c r="ACT332"/>
      <c r="ACU332"/>
      <c r="ACV332"/>
      <c r="ACW332"/>
      <c r="ACX332"/>
      <c r="ACY332"/>
      <c r="ACZ332"/>
      <c r="ADA332"/>
      <c r="ADB332"/>
      <c r="ADC332"/>
      <c r="ADD332"/>
      <c r="ADE332"/>
      <c r="ADF332"/>
      <c r="ADG332"/>
      <c r="ADH332"/>
      <c r="ADI332"/>
      <c r="ADJ332"/>
      <c r="ADK332"/>
      <c r="ADL332"/>
      <c r="ADM332"/>
      <c r="ADN332"/>
      <c r="ADO332"/>
      <c r="ADP332"/>
      <c r="ADQ332"/>
      <c r="ADR332"/>
      <c r="ADS332"/>
      <c r="ADT332"/>
      <c r="ADU332"/>
      <c r="ADV332"/>
      <c r="ADW332"/>
      <c r="ADX332"/>
      <c r="ADY332"/>
      <c r="ADZ332"/>
      <c r="AEA332"/>
      <c r="AEB332"/>
      <c r="AEC332"/>
      <c r="AED332"/>
      <c r="AEE332"/>
      <c r="AEF332"/>
      <c r="AEG332"/>
      <c r="AEH332"/>
      <c r="AEI332"/>
      <c r="AEJ332"/>
      <c r="AEK332"/>
      <c r="AEL332"/>
      <c r="AEM332"/>
      <c r="AEN332"/>
      <c r="AEO332"/>
      <c r="AEP332"/>
      <c r="AEQ332"/>
      <c r="AER332"/>
      <c r="AES332"/>
      <c r="AET332"/>
      <c r="AEU332"/>
      <c r="AEV332"/>
      <c r="AEW332"/>
      <c r="AEX332"/>
      <c r="AEY332"/>
      <c r="AEZ332"/>
      <c r="AFA332"/>
      <c r="AFB332"/>
      <c r="AFC332"/>
      <c r="AFD332"/>
      <c r="AFE332"/>
      <c r="AFF332"/>
      <c r="AFG332"/>
      <c r="AFH332"/>
      <c r="AFI332"/>
      <c r="AFJ332"/>
      <c r="AFK332"/>
      <c r="AFL332"/>
      <c r="AFM332"/>
      <c r="AFN332"/>
      <c r="AFO332"/>
      <c r="AFP332"/>
      <c r="AFQ332"/>
      <c r="AFR332"/>
      <c r="AFS332"/>
      <c r="AFT332"/>
      <c r="AFU332"/>
      <c r="AFV332"/>
      <c r="AFW332"/>
      <c r="AFX332"/>
      <c r="AFY332"/>
      <c r="AFZ332"/>
      <c r="AGA332"/>
      <c r="AGB332"/>
      <c r="AGC332"/>
      <c r="AGD332"/>
      <c r="AGE332"/>
      <c r="AGF332"/>
      <c r="AGG332"/>
      <c r="AGH332"/>
      <c r="AGI332"/>
      <c r="AGJ332"/>
      <c r="AGK332"/>
      <c r="AGL332"/>
      <c r="AGM332"/>
      <c r="AGN332"/>
      <c r="AGO332"/>
      <c r="AGP332"/>
      <c r="AGQ332"/>
      <c r="AGR332"/>
      <c r="AGS332"/>
      <c r="AGT332"/>
      <c r="AGU332"/>
      <c r="AGV332"/>
      <c r="AGW332"/>
      <c r="AGX332"/>
      <c r="AGY332"/>
      <c r="AGZ332"/>
      <c r="AHA332"/>
      <c r="AHB332"/>
      <c r="AHC332"/>
      <c r="AHD332"/>
      <c r="AHE332"/>
      <c r="AHF332"/>
      <c r="AHG332"/>
      <c r="AHH332"/>
      <c r="AHI332"/>
      <c r="AHJ332"/>
      <c r="AHK332"/>
      <c r="AHL332"/>
      <c r="AHM332"/>
      <c r="AHN332"/>
      <c r="AHO332"/>
      <c r="AHP332"/>
      <c r="AHQ332"/>
      <c r="AHR332"/>
      <c r="AHS332"/>
      <c r="AHT332"/>
      <c r="AHU332"/>
      <c r="AHV332"/>
      <c r="AHW332"/>
      <c r="AHX332"/>
      <c r="AHY332"/>
      <c r="AHZ332"/>
      <c r="AIA332"/>
      <c r="AIB332"/>
      <c r="AIC332"/>
      <c r="AID332"/>
      <c r="AIE332"/>
      <c r="AIF332"/>
      <c r="AIG332"/>
      <c r="AIH332"/>
      <c r="AII332"/>
      <c r="AIJ332"/>
      <c r="AIK332"/>
      <c r="AIL332"/>
      <c r="AIM332"/>
      <c r="AIN332"/>
      <c r="AIO332"/>
      <c r="AIP332"/>
      <c r="AIQ332"/>
      <c r="AIR332"/>
      <c r="AIS332"/>
      <c r="AIT332"/>
      <c r="AIU332"/>
      <c r="AIV332"/>
      <c r="AIW332"/>
      <c r="AIX332"/>
      <c r="AIY332"/>
      <c r="AIZ332"/>
      <c r="AJA332"/>
      <c r="AJB332"/>
      <c r="AJC332"/>
      <c r="AJD332"/>
      <c r="AJE332"/>
      <c r="AJF332"/>
      <c r="AJG332"/>
      <c r="AJH332"/>
      <c r="AJI332"/>
      <c r="AJJ332"/>
      <c r="AJK332"/>
      <c r="AJL332"/>
      <c r="AJM332"/>
      <c r="AJN332"/>
      <c r="AJO332"/>
      <c r="AJP332"/>
      <c r="AJQ332"/>
      <c r="AJR332"/>
      <c r="AJS332"/>
      <c r="AJT332"/>
      <c r="AJU332"/>
      <c r="AJV332"/>
      <c r="AJW332"/>
      <c r="AJX332"/>
      <c r="AJY332"/>
      <c r="AJZ332"/>
      <c r="AKA332"/>
      <c r="AKB332"/>
      <c r="AKC332"/>
      <c r="AKD332"/>
      <c r="AKE332"/>
      <c r="AKF332"/>
      <c r="AKG332"/>
      <c r="AKH332"/>
      <c r="AKI332"/>
      <c r="AKJ332"/>
      <c r="AKK332"/>
      <c r="AKL332"/>
      <c r="AKM332"/>
      <c r="AKN332"/>
      <c r="AKO332"/>
      <c r="AKP332"/>
      <c r="AKQ332"/>
      <c r="AKR332"/>
      <c r="AKS332"/>
      <c r="AKT332"/>
      <c r="AKU332"/>
      <c r="AKV332"/>
      <c r="AKW332"/>
      <c r="AKX332"/>
      <c r="AKY332"/>
      <c r="AKZ332"/>
      <c r="ALA332"/>
      <c r="ALB332"/>
      <c r="ALC332"/>
      <c r="ALD332"/>
      <c r="ALE332"/>
    </row>
    <row r="333" spans="2:993" ht="14.15" customHeight="1" x14ac:dyDescent="0.25">
      <c r="B333" s="199">
        <v>3</v>
      </c>
      <c r="C333" s="493">
        <f>IF('Ficha 3. URB Y OFI COSTE SUBV'!$AJ$18="SI",'Ficha 3. URB Y OFI COSTE SUBV'!AG60,'Ficha 3. URB Y OFI COSTE SUBV'!W60)</f>
        <v>0</v>
      </c>
      <c r="D333" s="494"/>
      <c r="E333" s="494"/>
      <c r="F333" s="494"/>
      <c r="G333" s="494"/>
      <c r="H333" s="494"/>
      <c r="I333" s="494"/>
      <c r="J333" s="495"/>
      <c r="K333" s="728"/>
      <c r="L333" s="729"/>
      <c r="M333" s="729"/>
      <c r="N333" s="729"/>
      <c r="O333" s="729"/>
      <c r="P333" s="729"/>
      <c r="Q333" s="729"/>
      <c r="R333" s="729"/>
      <c r="S333" s="730"/>
      <c r="T333" s="737"/>
      <c r="U333" s="738"/>
      <c r="V333" s="738"/>
      <c r="W333" s="738"/>
      <c r="X333" s="738"/>
      <c r="Y333" s="738"/>
      <c r="Z333" s="738"/>
      <c r="AA333" s="738"/>
      <c r="AB333" s="739"/>
      <c r="AC333" s="746"/>
      <c r="AD333" s="747"/>
      <c r="AE333" s="747"/>
      <c r="AF333" s="747"/>
      <c r="AG333" s="747"/>
      <c r="AH333" s="747"/>
      <c r="AI333" s="747"/>
      <c r="AJ333" s="747"/>
      <c r="AK333" s="748"/>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c r="AAA333"/>
      <c r="AAB333"/>
      <c r="AAC333"/>
      <c r="AAD333"/>
      <c r="AAE333"/>
      <c r="AAF333"/>
      <c r="AAG333"/>
      <c r="AAH333"/>
      <c r="AAI333"/>
      <c r="AAJ333"/>
      <c r="AAK333"/>
      <c r="AAL333"/>
      <c r="AAM333"/>
      <c r="AAN333"/>
      <c r="AAO333"/>
      <c r="AAP333"/>
      <c r="AAQ333"/>
      <c r="AAR333"/>
      <c r="AAS333"/>
      <c r="AAT333"/>
      <c r="AAU333"/>
      <c r="AAV333"/>
      <c r="AAW333"/>
      <c r="AAX333"/>
      <c r="AAY333"/>
      <c r="AAZ333"/>
      <c r="ABA333"/>
      <c r="ABB333"/>
      <c r="ABC333"/>
      <c r="ABD333"/>
      <c r="ABE333"/>
      <c r="ABF333"/>
      <c r="ABG333"/>
      <c r="ABH333"/>
      <c r="ABI333"/>
      <c r="ABJ333"/>
      <c r="ABK333"/>
      <c r="ABL333"/>
      <c r="ABM333"/>
      <c r="ABN333"/>
      <c r="ABO333"/>
      <c r="ABP333"/>
      <c r="ABQ333"/>
      <c r="ABR333"/>
      <c r="ABS333"/>
      <c r="ABT333"/>
      <c r="ABU333"/>
      <c r="ABV333"/>
      <c r="ABW333"/>
      <c r="ABX333"/>
      <c r="ABY333"/>
      <c r="ABZ333"/>
      <c r="ACA333"/>
      <c r="ACB333"/>
      <c r="ACC333"/>
      <c r="ACD333"/>
      <c r="ACE333"/>
      <c r="ACF333"/>
      <c r="ACG333"/>
      <c r="ACH333"/>
      <c r="ACI333"/>
      <c r="ACJ333"/>
      <c r="ACK333"/>
      <c r="ACL333"/>
      <c r="ACM333"/>
      <c r="ACN333"/>
      <c r="ACO333"/>
      <c r="ACP333"/>
      <c r="ACQ333"/>
      <c r="ACR333"/>
      <c r="ACS333"/>
      <c r="ACT333"/>
      <c r="ACU333"/>
      <c r="ACV333"/>
      <c r="ACW333"/>
      <c r="ACX333"/>
      <c r="ACY333"/>
      <c r="ACZ333"/>
      <c r="ADA333"/>
      <c r="ADB333"/>
      <c r="ADC333"/>
      <c r="ADD333"/>
      <c r="ADE333"/>
      <c r="ADF333"/>
      <c r="ADG333"/>
      <c r="ADH333"/>
      <c r="ADI333"/>
      <c r="ADJ333"/>
      <c r="ADK333"/>
      <c r="ADL333"/>
      <c r="ADM333"/>
      <c r="ADN333"/>
      <c r="ADO333"/>
      <c r="ADP333"/>
      <c r="ADQ333"/>
      <c r="ADR333"/>
      <c r="ADS333"/>
      <c r="ADT333"/>
      <c r="ADU333"/>
      <c r="ADV333"/>
      <c r="ADW333"/>
      <c r="ADX333"/>
      <c r="ADY333"/>
      <c r="ADZ333"/>
      <c r="AEA333"/>
      <c r="AEB333"/>
      <c r="AEC333"/>
      <c r="AED333"/>
      <c r="AEE333"/>
      <c r="AEF333"/>
      <c r="AEG333"/>
      <c r="AEH333"/>
      <c r="AEI333"/>
      <c r="AEJ333"/>
      <c r="AEK333"/>
      <c r="AEL333"/>
      <c r="AEM333"/>
      <c r="AEN333"/>
      <c r="AEO333"/>
      <c r="AEP333"/>
      <c r="AEQ333"/>
      <c r="AER333"/>
      <c r="AES333"/>
      <c r="AET333"/>
      <c r="AEU333"/>
      <c r="AEV333"/>
      <c r="AEW333"/>
      <c r="AEX333"/>
      <c r="AEY333"/>
      <c r="AEZ333"/>
      <c r="AFA333"/>
      <c r="AFB333"/>
      <c r="AFC333"/>
      <c r="AFD333"/>
      <c r="AFE333"/>
      <c r="AFF333"/>
      <c r="AFG333"/>
      <c r="AFH333"/>
      <c r="AFI333"/>
      <c r="AFJ333"/>
      <c r="AFK333"/>
      <c r="AFL333"/>
      <c r="AFM333"/>
      <c r="AFN333"/>
      <c r="AFO333"/>
      <c r="AFP333"/>
      <c r="AFQ333"/>
      <c r="AFR333"/>
      <c r="AFS333"/>
      <c r="AFT333"/>
      <c r="AFU333"/>
      <c r="AFV333"/>
      <c r="AFW333"/>
      <c r="AFX333"/>
      <c r="AFY333"/>
      <c r="AFZ333"/>
      <c r="AGA333"/>
      <c r="AGB333"/>
      <c r="AGC333"/>
      <c r="AGD333"/>
      <c r="AGE333"/>
      <c r="AGF333"/>
      <c r="AGG333"/>
      <c r="AGH333"/>
      <c r="AGI333"/>
      <c r="AGJ333"/>
      <c r="AGK333"/>
      <c r="AGL333"/>
      <c r="AGM333"/>
      <c r="AGN333"/>
      <c r="AGO333"/>
      <c r="AGP333"/>
      <c r="AGQ333"/>
      <c r="AGR333"/>
      <c r="AGS333"/>
      <c r="AGT333"/>
      <c r="AGU333"/>
      <c r="AGV333"/>
      <c r="AGW333"/>
      <c r="AGX333"/>
      <c r="AGY333"/>
      <c r="AGZ333"/>
      <c r="AHA333"/>
      <c r="AHB333"/>
      <c r="AHC333"/>
      <c r="AHD333"/>
      <c r="AHE333"/>
      <c r="AHF333"/>
      <c r="AHG333"/>
      <c r="AHH333"/>
      <c r="AHI333"/>
      <c r="AHJ333"/>
      <c r="AHK333"/>
      <c r="AHL333"/>
      <c r="AHM333"/>
      <c r="AHN333"/>
      <c r="AHO333"/>
      <c r="AHP333"/>
      <c r="AHQ333"/>
      <c r="AHR333"/>
      <c r="AHS333"/>
      <c r="AHT333"/>
      <c r="AHU333"/>
      <c r="AHV333"/>
      <c r="AHW333"/>
      <c r="AHX333"/>
      <c r="AHY333"/>
      <c r="AHZ333"/>
      <c r="AIA333"/>
      <c r="AIB333"/>
      <c r="AIC333"/>
      <c r="AID333"/>
      <c r="AIE333"/>
      <c r="AIF333"/>
      <c r="AIG333"/>
      <c r="AIH333"/>
      <c r="AII333"/>
      <c r="AIJ333"/>
      <c r="AIK333"/>
      <c r="AIL333"/>
      <c r="AIM333"/>
      <c r="AIN333"/>
      <c r="AIO333"/>
      <c r="AIP333"/>
      <c r="AIQ333"/>
      <c r="AIR333"/>
      <c r="AIS333"/>
      <c r="AIT333"/>
      <c r="AIU333"/>
      <c r="AIV333"/>
      <c r="AIW333"/>
      <c r="AIX333"/>
      <c r="AIY333"/>
      <c r="AIZ333"/>
      <c r="AJA333"/>
      <c r="AJB333"/>
      <c r="AJC333"/>
      <c r="AJD333"/>
      <c r="AJE333"/>
      <c r="AJF333"/>
      <c r="AJG333"/>
      <c r="AJH333"/>
      <c r="AJI333"/>
      <c r="AJJ333"/>
      <c r="AJK333"/>
      <c r="AJL333"/>
      <c r="AJM333"/>
      <c r="AJN333"/>
      <c r="AJO333"/>
      <c r="AJP333"/>
      <c r="AJQ333"/>
      <c r="AJR333"/>
      <c r="AJS333"/>
      <c r="AJT333"/>
      <c r="AJU333"/>
      <c r="AJV333"/>
      <c r="AJW333"/>
      <c r="AJX333"/>
      <c r="AJY333"/>
      <c r="AJZ333"/>
      <c r="AKA333"/>
      <c r="AKB333"/>
      <c r="AKC333"/>
      <c r="AKD333"/>
      <c r="AKE333"/>
      <c r="AKF333"/>
      <c r="AKG333"/>
      <c r="AKH333"/>
      <c r="AKI333"/>
      <c r="AKJ333"/>
      <c r="AKK333"/>
      <c r="AKL333"/>
      <c r="AKM333"/>
      <c r="AKN333"/>
      <c r="AKO333"/>
      <c r="AKP333"/>
      <c r="AKQ333"/>
      <c r="AKR333"/>
      <c r="AKS333"/>
      <c r="AKT333"/>
      <c r="AKU333"/>
      <c r="AKV333"/>
      <c r="AKW333"/>
      <c r="AKX333"/>
      <c r="AKY333"/>
      <c r="AKZ333"/>
      <c r="ALA333"/>
      <c r="ALB333"/>
      <c r="ALC333"/>
      <c r="ALD333"/>
      <c r="ALE333"/>
    </row>
    <row r="334" spans="2:993" ht="14.15" customHeight="1" x14ac:dyDescent="0.25">
      <c r="B334" s="199">
        <v>4</v>
      </c>
      <c r="C334" s="493">
        <f>IF('Ficha 3. URB Y OFI COSTE SUBV'!$AJ$18="SI",'Ficha 3. URB Y OFI COSTE SUBV'!AG74,'Ficha 3. URB Y OFI COSTE SUBV'!W74)</f>
        <v>0</v>
      </c>
      <c r="D334" s="494"/>
      <c r="E334" s="494"/>
      <c r="F334" s="494"/>
      <c r="G334" s="494"/>
      <c r="H334" s="494"/>
      <c r="I334" s="494"/>
      <c r="J334" s="495"/>
      <c r="K334" s="728"/>
      <c r="L334" s="729"/>
      <c r="M334" s="729"/>
      <c r="N334" s="729"/>
      <c r="O334" s="729"/>
      <c r="P334" s="729"/>
      <c r="Q334" s="729"/>
      <c r="R334" s="729"/>
      <c r="S334" s="730"/>
      <c r="T334" s="737"/>
      <c r="U334" s="738"/>
      <c r="V334" s="738"/>
      <c r="W334" s="738"/>
      <c r="X334" s="738"/>
      <c r="Y334" s="738"/>
      <c r="Z334" s="738"/>
      <c r="AA334" s="738"/>
      <c r="AB334" s="739"/>
      <c r="AC334" s="746"/>
      <c r="AD334" s="747"/>
      <c r="AE334" s="747"/>
      <c r="AF334" s="747"/>
      <c r="AG334" s="747"/>
      <c r="AH334" s="747"/>
      <c r="AI334" s="747"/>
      <c r="AJ334" s="747"/>
      <c r="AK334" s="748"/>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c r="AAA334"/>
      <c r="AAB334"/>
      <c r="AAC334"/>
      <c r="AAD334"/>
      <c r="AAE334"/>
      <c r="AAF334"/>
      <c r="AAG334"/>
      <c r="AAH334"/>
      <c r="AAI334"/>
      <c r="AAJ334"/>
      <c r="AAK334"/>
      <c r="AAL334"/>
      <c r="AAM334"/>
      <c r="AAN334"/>
      <c r="AAO334"/>
      <c r="AAP334"/>
      <c r="AAQ334"/>
      <c r="AAR334"/>
      <c r="AAS334"/>
      <c r="AAT334"/>
      <c r="AAU334"/>
      <c r="AAV334"/>
      <c r="AAW334"/>
      <c r="AAX334"/>
      <c r="AAY334"/>
      <c r="AAZ334"/>
      <c r="ABA334"/>
      <c r="ABB334"/>
      <c r="ABC334"/>
      <c r="ABD334"/>
      <c r="ABE334"/>
      <c r="ABF334"/>
      <c r="ABG334"/>
      <c r="ABH334"/>
      <c r="ABI334"/>
      <c r="ABJ334"/>
      <c r="ABK334"/>
      <c r="ABL334"/>
      <c r="ABM334"/>
      <c r="ABN334"/>
      <c r="ABO334"/>
      <c r="ABP334"/>
      <c r="ABQ334"/>
      <c r="ABR334"/>
      <c r="ABS334"/>
      <c r="ABT334"/>
      <c r="ABU334"/>
      <c r="ABV334"/>
      <c r="ABW334"/>
      <c r="ABX334"/>
      <c r="ABY334"/>
      <c r="ABZ334"/>
      <c r="ACA334"/>
      <c r="ACB334"/>
      <c r="ACC334"/>
      <c r="ACD334"/>
      <c r="ACE334"/>
      <c r="ACF334"/>
      <c r="ACG334"/>
      <c r="ACH334"/>
      <c r="ACI334"/>
      <c r="ACJ334"/>
      <c r="ACK334"/>
      <c r="ACL334"/>
      <c r="ACM334"/>
      <c r="ACN334"/>
      <c r="ACO334"/>
      <c r="ACP334"/>
      <c r="ACQ334"/>
      <c r="ACR334"/>
      <c r="ACS334"/>
      <c r="ACT334"/>
      <c r="ACU334"/>
      <c r="ACV334"/>
      <c r="ACW334"/>
      <c r="ACX334"/>
      <c r="ACY334"/>
      <c r="ACZ334"/>
      <c r="ADA334"/>
      <c r="ADB334"/>
      <c r="ADC334"/>
      <c r="ADD334"/>
      <c r="ADE334"/>
      <c r="ADF334"/>
      <c r="ADG334"/>
      <c r="ADH334"/>
      <c r="ADI334"/>
      <c r="ADJ334"/>
      <c r="ADK334"/>
      <c r="ADL334"/>
      <c r="ADM334"/>
      <c r="ADN334"/>
      <c r="ADO334"/>
      <c r="ADP334"/>
      <c r="ADQ334"/>
      <c r="ADR334"/>
      <c r="ADS334"/>
      <c r="ADT334"/>
      <c r="ADU334"/>
      <c r="ADV334"/>
      <c r="ADW334"/>
      <c r="ADX334"/>
      <c r="ADY334"/>
      <c r="ADZ334"/>
      <c r="AEA334"/>
      <c r="AEB334"/>
      <c r="AEC334"/>
      <c r="AED334"/>
      <c r="AEE334"/>
      <c r="AEF334"/>
      <c r="AEG334"/>
      <c r="AEH334"/>
      <c r="AEI334"/>
      <c r="AEJ334"/>
      <c r="AEK334"/>
      <c r="AEL334"/>
      <c r="AEM334"/>
      <c r="AEN334"/>
      <c r="AEO334"/>
      <c r="AEP334"/>
      <c r="AEQ334"/>
      <c r="AER334"/>
      <c r="AES334"/>
      <c r="AET334"/>
      <c r="AEU334"/>
      <c r="AEV334"/>
      <c r="AEW334"/>
      <c r="AEX334"/>
      <c r="AEY334"/>
      <c r="AEZ334"/>
      <c r="AFA334"/>
      <c r="AFB334"/>
      <c r="AFC334"/>
      <c r="AFD334"/>
      <c r="AFE334"/>
      <c r="AFF334"/>
      <c r="AFG334"/>
      <c r="AFH334"/>
      <c r="AFI334"/>
      <c r="AFJ334"/>
      <c r="AFK334"/>
      <c r="AFL334"/>
      <c r="AFM334"/>
      <c r="AFN334"/>
      <c r="AFO334"/>
      <c r="AFP334"/>
      <c r="AFQ334"/>
      <c r="AFR334"/>
      <c r="AFS334"/>
      <c r="AFT334"/>
      <c r="AFU334"/>
      <c r="AFV334"/>
      <c r="AFW334"/>
      <c r="AFX334"/>
      <c r="AFY334"/>
      <c r="AFZ334"/>
      <c r="AGA334"/>
      <c r="AGB334"/>
      <c r="AGC334"/>
      <c r="AGD334"/>
      <c r="AGE334"/>
      <c r="AGF334"/>
      <c r="AGG334"/>
      <c r="AGH334"/>
      <c r="AGI334"/>
      <c r="AGJ334"/>
      <c r="AGK334"/>
      <c r="AGL334"/>
      <c r="AGM334"/>
      <c r="AGN334"/>
      <c r="AGO334"/>
      <c r="AGP334"/>
      <c r="AGQ334"/>
      <c r="AGR334"/>
      <c r="AGS334"/>
      <c r="AGT334"/>
      <c r="AGU334"/>
      <c r="AGV334"/>
      <c r="AGW334"/>
      <c r="AGX334"/>
      <c r="AGY334"/>
      <c r="AGZ334"/>
      <c r="AHA334"/>
      <c r="AHB334"/>
      <c r="AHC334"/>
      <c r="AHD334"/>
      <c r="AHE334"/>
      <c r="AHF334"/>
      <c r="AHG334"/>
      <c r="AHH334"/>
      <c r="AHI334"/>
      <c r="AHJ334"/>
      <c r="AHK334"/>
      <c r="AHL334"/>
      <c r="AHM334"/>
      <c r="AHN334"/>
      <c r="AHO334"/>
      <c r="AHP334"/>
      <c r="AHQ334"/>
      <c r="AHR334"/>
      <c r="AHS334"/>
      <c r="AHT334"/>
      <c r="AHU334"/>
      <c r="AHV334"/>
      <c r="AHW334"/>
      <c r="AHX334"/>
      <c r="AHY334"/>
      <c r="AHZ334"/>
      <c r="AIA334"/>
      <c r="AIB334"/>
      <c r="AIC334"/>
      <c r="AID334"/>
      <c r="AIE334"/>
      <c r="AIF334"/>
      <c r="AIG334"/>
      <c r="AIH334"/>
      <c r="AII334"/>
      <c r="AIJ334"/>
      <c r="AIK334"/>
      <c r="AIL334"/>
      <c r="AIM334"/>
      <c r="AIN334"/>
      <c r="AIO334"/>
      <c r="AIP334"/>
      <c r="AIQ334"/>
      <c r="AIR334"/>
      <c r="AIS334"/>
      <c r="AIT334"/>
      <c r="AIU334"/>
      <c r="AIV334"/>
      <c r="AIW334"/>
      <c r="AIX334"/>
      <c r="AIY334"/>
      <c r="AIZ334"/>
      <c r="AJA334"/>
      <c r="AJB334"/>
      <c r="AJC334"/>
      <c r="AJD334"/>
      <c r="AJE334"/>
      <c r="AJF334"/>
      <c r="AJG334"/>
      <c r="AJH334"/>
      <c r="AJI334"/>
      <c r="AJJ334"/>
      <c r="AJK334"/>
      <c r="AJL334"/>
      <c r="AJM334"/>
      <c r="AJN334"/>
      <c r="AJO334"/>
      <c r="AJP334"/>
      <c r="AJQ334"/>
      <c r="AJR334"/>
      <c r="AJS334"/>
      <c r="AJT334"/>
      <c r="AJU334"/>
      <c r="AJV334"/>
      <c r="AJW334"/>
      <c r="AJX334"/>
      <c r="AJY334"/>
      <c r="AJZ334"/>
      <c r="AKA334"/>
      <c r="AKB334"/>
      <c r="AKC334"/>
      <c r="AKD334"/>
      <c r="AKE334"/>
      <c r="AKF334"/>
      <c r="AKG334"/>
      <c r="AKH334"/>
      <c r="AKI334"/>
      <c r="AKJ334"/>
      <c r="AKK334"/>
      <c r="AKL334"/>
      <c r="AKM334"/>
      <c r="AKN334"/>
      <c r="AKO334"/>
      <c r="AKP334"/>
      <c r="AKQ334"/>
      <c r="AKR334"/>
      <c r="AKS334"/>
      <c r="AKT334"/>
      <c r="AKU334"/>
      <c r="AKV334"/>
      <c r="AKW334"/>
      <c r="AKX334"/>
      <c r="AKY334"/>
      <c r="AKZ334"/>
      <c r="ALA334"/>
      <c r="ALB334"/>
      <c r="ALC334"/>
      <c r="ALD334"/>
      <c r="ALE334"/>
    </row>
    <row r="335" spans="2:993" ht="14.15" customHeight="1" x14ac:dyDescent="0.25">
      <c r="B335" s="199">
        <v>5</v>
      </c>
      <c r="C335" s="493">
        <f>IF('Ficha 3. URB Y OFI COSTE SUBV'!$AJ$18="SI",'Ficha 3. URB Y OFI COSTE SUBV'!AG88,'Ficha 3. URB Y OFI COSTE SUBV'!W88)</f>
        <v>0</v>
      </c>
      <c r="D335" s="494"/>
      <c r="E335" s="494"/>
      <c r="F335" s="494"/>
      <c r="G335" s="494"/>
      <c r="H335" s="494"/>
      <c r="I335" s="494"/>
      <c r="J335" s="495"/>
      <c r="K335" s="728"/>
      <c r="L335" s="729"/>
      <c r="M335" s="729"/>
      <c r="N335" s="729"/>
      <c r="O335" s="729"/>
      <c r="P335" s="729"/>
      <c r="Q335" s="729"/>
      <c r="R335" s="729"/>
      <c r="S335" s="730"/>
      <c r="T335" s="737"/>
      <c r="U335" s="738"/>
      <c r="V335" s="738"/>
      <c r="W335" s="738"/>
      <c r="X335" s="738"/>
      <c r="Y335" s="738"/>
      <c r="Z335" s="738"/>
      <c r="AA335" s="738"/>
      <c r="AB335" s="739"/>
      <c r="AC335" s="746"/>
      <c r="AD335" s="747"/>
      <c r="AE335" s="747"/>
      <c r="AF335" s="747"/>
      <c r="AG335" s="747"/>
      <c r="AH335" s="747"/>
      <c r="AI335" s="747"/>
      <c r="AJ335" s="747"/>
      <c r="AK335" s="748"/>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c r="AAA335"/>
      <c r="AAB335"/>
      <c r="AAC335"/>
      <c r="AAD335"/>
      <c r="AAE335"/>
      <c r="AAF335"/>
      <c r="AAG335"/>
      <c r="AAH335"/>
      <c r="AAI335"/>
      <c r="AAJ335"/>
      <c r="AAK335"/>
      <c r="AAL335"/>
      <c r="AAM335"/>
      <c r="AAN335"/>
      <c r="AAO335"/>
      <c r="AAP335"/>
      <c r="AAQ335"/>
      <c r="AAR335"/>
      <c r="AAS335"/>
      <c r="AAT335"/>
      <c r="AAU335"/>
      <c r="AAV335"/>
      <c r="AAW335"/>
      <c r="AAX335"/>
      <c r="AAY335"/>
      <c r="AAZ335"/>
      <c r="ABA335"/>
      <c r="ABB335"/>
      <c r="ABC335"/>
      <c r="ABD335"/>
      <c r="ABE335"/>
      <c r="ABF335"/>
      <c r="ABG335"/>
      <c r="ABH335"/>
      <c r="ABI335"/>
      <c r="ABJ335"/>
      <c r="ABK335"/>
      <c r="ABL335"/>
      <c r="ABM335"/>
      <c r="ABN335"/>
      <c r="ABO335"/>
      <c r="ABP335"/>
      <c r="ABQ335"/>
      <c r="ABR335"/>
      <c r="ABS335"/>
      <c r="ABT335"/>
      <c r="ABU335"/>
      <c r="ABV335"/>
      <c r="ABW335"/>
      <c r="ABX335"/>
      <c r="ABY335"/>
      <c r="ABZ335"/>
      <c r="ACA335"/>
      <c r="ACB335"/>
      <c r="ACC335"/>
      <c r="ACD335"/>
      <c r="ACE335"/>
      <c r="ACF335"/>
      <c r="ACG335"/>
      <c r="ACH335"/>
      <c r="ACI335"/>
      <c r="ACJ335"/>
      <c r="ACK335"/>
      <c r="ACL335"/>
      <c r="ACM335"/>
      <c r="ACN335"/>
      <c r="ACO335"/>
      <c r="ACP335"/>
      <c r="ACQ335"/>
      <c r="ACR335"/>
      <c r="ACS335"/>
      <c r="ACT335"/>
      <c r="ACU335"/>
      <c r="ACV335"/>
      <c r="ACW335"/>
      <c r="ACX335"/>
      <c r="ACY335"/>
      <c r="ACZ335"/>
      <c r="ADA335"/>
      <c r="ADB335"/>
      <c r="ADC335"/>
      <c r="ADD335"/>
      <c r="ADE335"/>
      <c r="ADF335"/>
      <c r="ADG335"/>
      <c r="ADH335"/>
      <c r="ADI335"/>
      <c r="ADJ335"/>
      <c r="ADK335"/>
      <c r="ADL335"/>
      <c r="ADM335"/>
      <c r="ADN335"/>
      <c r="ADO335"/>
      <c r="ADP335"/>
      <c r="ADQ335"/>
      <c r="ADR335"/>
      <c r="ADS335"/>
      <c r="ADT335"/>
      <c r="ADU335"/>
      <c r="ADV335"/>
      <c r="ADW335"/>
      <c r="ADX335"/>
      <c r="ADY335"/>
      <c r="ADZ335"/>
      <c r="AEA335"/>
      <c r="AEB335"/>
      <c r="AEC335"/>
      <c r="AED335"/>
      <c r="AEE335"/>
      <c r="AEF335"/>
      <c r="AEG335"/>
      <c r="AEH335"/>
      <c r="AEI335"/>
      <c r="AEJ335"/>
      <c r="AEK335"/>
      <c r="AEL335"/>
      <c r="AEM335"/>
      <c r="AEN335"/>
      <c r="AEO335"/>
      <c r="AEP335"/>
      <c r="AEQ335"/>
      <c r="AER335"/>
      <c r="AES335"/>
      <c r="AET335"/>
      <c r="AEU335"/>
      <c r="AEV335"/>
      <c r="AEW335"/>
      <c r="AEX335"/>
      <c r="AEY335"/>
      <c r="AEZ335"/>
      <c r="AFA335"/>
      <c r="AFB335"/>
      <c r="AFC335"/>
      <c r="AFD335"/>
      <c r="AFE335"/>
      <c r="AFF335"/>
      <c r="AFG335"/>
      <c r="AFH335"/>
      <c r="AFI335"/>
      <c r="AFJ335"/>
      <c r="AFK335"/>
      <c r="AFL335"/>
      <c r="AFM335"/>
      <c r="AFN335"/>
      <c r="AFO335"/>
      <c r="AFP335"/>
      <c r="AFQ335"/>
      <c r="AFR335"/>
      <c r="AFS335"/>
      <c r="AFT335"/>
      <c r="AFU335"/>
      <c r="AFV335"/>
      <c r="AFW335"/>
      <c r="AFX335"/>
      <c r="AFY335"/>
      <c r="AFZ335"/>
      <c r="AGA335"/>
      <c r="AGB335"/>
      <c r="AGC335"/>
      <c r="AGD335"/>
      <c r="AGE335"/>
      <c r="AGF335"/>
      <c r="AGG335"/>
      <c r="AGH335"/>
      <c r="AGI335"/>
      <c r="AGJ335"/>
      <c r="AGK335"/>
      <c r="AGL335"/>
      <c r="AGM335"/>
      <c r="AGN335"/>
      <c r="AGO335"/>
      <c r="AGP335"/>
      <c r="AGQ335"/>
      <c r="AGR335"/>
      <c r="AGS335"/>
      <c r="AGT335"/>
      <c r="AGU335"/>
      <c r="AGV335"/>
      <c r="AGW335"/>
      <c r="AGX335"/>
      <c r="AGY335"/>
      <c r="AGZ335"/>
      <c r="AHA335"/>
      <c r="AHB335"/>
      <c r="AHC335"/>
      <c r="AHD335"/>
      <c r="AHE335"/>
      <c r="AHF335"/>
      <c r="AHG335"/>
      <c r="AHH335"/>
      <c r="AHI335"/>
      <c r="AHJ335"/>
      <c r="AHK335"/>
      <c r="AHL335"/>
      <c r="AHM335"/>
      <c r="AHN335"/>
      <c r="AHO335"/>
      <c r="AHP335"/>
      <c r="AHQ335"/>
      <c r="AHR335"/>
      <c r="AHS335"/>
      <c r="AHT335"/>
      <c r="AHU335"/>
      <c r="AHV335"/>
      <c r="AHW335"/>
      <c r="AHX335"/>
      <c r="AHY335"/>
      <c r="AHZ335"/>
      <c r="AIA335"/>
      <c r="AIB335"/>
      <c r="AIC335"/>
      <c r="AID335"/>
      <c r="AIE335"/>
      <c r="AIF335"/>
      <c r="AIG335"/>
      <c r="AIH335"/>
      <c r="AII335"/>
      <c r="AIJ335"/>
      <c r="AIK335"/>
      <c r="AIL335"/>
      <c r="AIM335"/>
      <c r="AIN335"/>
      <c r="AIO335"/>
      <c r="AIP335"/>
      <c r="AIQ335"/>
      <c r="AIR335"/>
      <c r="AIS335"/>
      <c r="AIT335"/>
      <c r="AIU335"/>
      <c r="AIV335"/>
      <c r="AIW335"/>
      <c r="AIX335"/>
      <c r="AIY335"/>
      <c r="AIZ335"/>
      <c r="AJA335"/>
      <c r="AJB335"/>
      <c r="AJC335"/>
      <c r="AJD335"/>
      <c r="AJE335"/>
      <c r="AJF335"/>
      <c r="AJG335"/>
      <c r="AJH335"/>
      <c r="AJI335"/>
      <c r="AJJ335"/>
      <c r="AJK335"/>
      <c r="AJL335"/>
      <c r="AJM335"/>
      <c r="AJN335"/>
      <c r="AJO335"/>
      <c r="AJP335"/>
      <c r="AJQ335"/>
      <c r="AJR335"/>
      <c r="AJS335"/>
      <c r="AJT335"/>
      <c r="AJU335"/>
      <c r="AJV335"/>
      <c r="AJW335"/>
      <c r="AJX335"/>
      <c r="AJY335"/>
      <c r="AJZ335"/>
      <c r="AKA335"/>
      <c r="AKB335"/>
      <c r="AKC335"/>
      <c r="AKD335"/>
      <c r="AKE335"/>
      <c r="AKF335"/>
      <c r="AKG335"/>
      <c r="AKH335"/>
      <c r="AKI335"/>
      <c r="AKJ335"/>
      <c r="AKK335"/>
      <c r="AKL335"/>
      <c r="AKM335"/>
      <c r="AKN335"/>
      <c r="AKO335"/>
      <c r="AKP335"/>
      <c r="AKQ335"/>
      <c r="AKR335"/>
      <c r="AKS335"/>
      <c r="AKT335"/>
      <c r="AKU335"/>
      <c r="AKV335"/>
      <c r="AKW335"/>
      <c r="AKX335"/>
      <c r="AKY335"/>
      <c r="AKZ335"/>
      <c r="ALA335"/>
      <c r="ALB335"/>
      <c r="ALC335"/>
      <c r="ALD335"/>
      <c r="ALE335"/>
    </row>
    <row r="336" spans="2:993" ht="14.15" customHeight="1" x14ac:dyDescent="0.25">
      <c r="B336" s="199">
        <v>6</v>
      </c>
      <c r="C336" s="493">
        <f>IF('Ficha 3. URB Y OFI COSTE SUBV'!$AJ$18="SI",'Ficha 3. URB Y OFI COSTE SUBV'!AG102,'Ficha 3. URB Y OFI COSTE SUBV'!W102)</f>
        <v>0</v>
      </c>
      <c r="D336" s="494"/>
      <c r="E336" s="494"/>
      <c r="F336" s="494"/>
      <c r="G336" s="494"/>
      <c r="H336" s="494"/>
      <c r="I336" s="494"/>
      <c r="J336" s="495"/>
      <c r="K336" s="728"/>
      <c r="L336" s="729"/>
      <c r="M336" s="729"/>
      <c r="N336" s="729"/>
      <c r="O336" s="729"/>
      <c r="P336" s="729"/>
      <c r="Q336" s="729"/>
      <c r="R336" s="729"/>
      <c r="S336" s="730"/>
      <c r="T336" s="737"/>
      <c r="U336" s="738"/>
      <c r="V336" s="738"/>
      <c r="W336" s="738"/>
      <c r="X336" s="738"/>
      <c r="Y336" s="738"/>
      <c r="Z336" s="738"/>
      <c r="AA336" s="738"/>
      <c r="AB336" s="739"/>
      <c r="AC336" s="746"/>
      <c r="AD336" s="747"/>
      <c r="AE336" s="747"/>
      <c r="AF336" s="747"/>
      <c r="AG336" s="747"/>
      <c r="AH336" s="747"/>
      <c r="AI336" s="747"/>
      <c r="AJ336" s="747"/>
      <c r="AK336" s="748"/>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c r="AAA336"/>
      <c r="AAB336"/>
      <c r="AAC336"/>
      <c r="AAD336"/>
      <c r="AAE336"/>
      <c r="AAF336"/>
      <c r="AAG336"/>
      <c r="AAH336"/>
      <c r="AAI336"/>
      <c r="AAJ336"/>
      <c r="AAK336"/>
      <c r="AAL336"/>
      <c r="AAM336"/>
      <c r="AAN336"/>
      <c r="AAO336"/>
      <c r="AAP336"/>
      <c r="AAQ336"/>
      <c r="AAR336"/>
      <c r="AAS336"/>
      <c r="AAT336"/>
      <c r="AAU336"/>
      <c r="AAV336"/>
      <c r="AAW336"/>
      <c r="AAX336"/>
      <c r="AAY336"/>
      <c r="AAZ336"/>
      <c r="ABA336"/>
      <c r="ABB336"/>
      <c r="ABC336"/>
      <c r="ABD336"/>
      <c r="ABE336"/>
      <c r="ABF336"/>
      <c r="ABG336"/>
      <c r="ABH336"/>
      <c r="ABI336"/>
      <c r="ABJ336"/>
      <c r="ABK336"/>
      <c r="ABL336"/>
      <c r="ABM336"/>
      <c r="ABN336"/>
      <c r="ABO336"/>
      <c r="ABP336"/>
      <c r="ABQ336"/>
      <c r="ABR336"/>
      <c r="ABS336"/>
      <c r="ABT336"/>
      <c r="ABU336"/>
      <c r="ABV336"/>
      <c r="ABW336"/>
      <c r="ABX336"/>
      <c r="ABY336"/>
      <c r="ABZ336"/>
      <c r="ACA336"/>
      <c r="ACB336"/>
      <c r="ACC336"/>
      <c r="ACD336"/>
      <c r="ACE336"/>
      <c r="ACF336"/>
      <c r="ACG336"/>
      <c r="ACH336"/>
      <c r="ACI336"/>
      <c r="ACJ336"/>
      <c r="ACK336"/>
      <c r="ACL336"/>
      <c r="ACM336"/>
      <c r="ACN336"/>
      <c r="ACO336"/>
      <c r="ACP336"/>
      <c r="ACQ336"/>
      <c r="ACR336"/>
      <c r="ACS336"/>
      <c r="ACT336"/>
      <c r="ACU336"/>
      <c r="ACV336"/>
      <c r="ACW336"/>
      <c r="ACX336"/>
      <c r="ACY336"/>
      <c r="ACZ336"/>
      <c r="ADA336"/>
      <c r="ADB336"/>
      <c r="ADC336"/>
      <c r="ADD336"/>
      <c r="ADE336"/>
      <c r="ADF336"/>
      <c r="ADG336"/>
      <c r="ADH336"/>
      <c r="ADI336"/>
      <c r="ADJ336"/>
      <c r="ADK336"/>
      <c r="ADL336"/>
      <c r="ADM336"/>
      <c r="ADN336"/>
      <c r="ADO336"/>
      <c r="ADP336"/>
      <c r="ADQ336"/>
      <c r="ADR336"/>
      <c r="ADS336"/>
      <c r="ADT336"/>
      <c r="ADU336"/>
      <c r="ADV336"/>
      <c r="ADW336"/>
      <c r="ADX336"/>
      <c r="ADY336"/>
      <c r="ADZ336"/>
      <c r="AEA336"/>
      <c r="AEB336"/>
      <c r="AEC336"/>
      <c r="AED336"/>
      <c r="AEE336"/>
      <c r="AEF336"/>
      <c r="AEG336"/>
      <c r="AEH336"/>
      <c r="AEI336"/>
      <c r="AEJ336"/>
      <c r="AEK336"/>
      <c r="AEL336"/>
      <c r="AEM336"/>
      <c r="AEN336"/>
      <c r="AEO336"/>
      <c r="AEP336"/>
      <c r="AEQ336"/>
      <c r="AER336"/>
      <c r="AES336"/>
      <c r="AET336"/>
      <c r="AEU336"/>
      <c r="AEV336"/>
      <c r="AEW336"/>
      <c r="AEX336"/>
      <c r="AEY336"/>
      <c r="AEZ336"/>
      <c r="AFA336"/>
      <c r="AFB336"/>
      <c r="AFC336"/>
      <c r="AFD336"/>
      <c r="AFE336"/>
      <c r="AFF336"/>
      <c r="AFG336"/>
      <c r="AFH336"/>
      <c r="AFI336"/>
      <c r="AFJ336"/>
      <c r="AFK336"/>
      <c r="AFL336"/>
      <c r="AFM336"/>
      <c r="AFN336"/>
      <c r="AFO336"/>
      <c r="AFP336"/>
      <c r="AFQ336"/>
      <c r="AFR336"/>
      <c r="AFS336"/>
      <c r="AFT336"/>
      <c r="AFU336"/>
      <c r="AFV336"/>
      <c r="AFW336"/>
      <c r="AFX336"/>
      <c r="AFY336"/>
      <c r="AFZ336"/>
      <c r="AGA336"/>
      <c r="AGB336"/>
      <c r="AGC336"/>
      <c r="AGD336"/>
      <c r="AGE336"/>
      <c r="AGF336"/>
      <c r="AGG336"/>
      <c r="AGH336"/>
      <c r="AGI336"/>
      <c r="AGJ336"/>
      <c r="AGK336"/>
      <c r="AGL336"/>
      <c r="AGM336"/>
      <c r="AGN336"/>
      <c r="AGO336"/>
      <c r="AGP336"/>
      <c r="AGQ336"/>
      <c r="AGR336"/>
      <c r="AGS336"/>
      <c r="AGT336"/>
      <c r="AGU336"/>
      <c r="AGV336"/>
      <c r="AGW336"/>
      <c r="AGX336"/>
      <c r="AGY336"/>
      <c r="AGZ336"/>
      <c r="AHA336"/>
      <c r="AHB336"/>
      <c r="AHC336"/>
      <c r="AHD336"/>
      <c r="AHE336"/>
      <c r="AHF336"/>
      <c r="AHG336"/>
      <c r="AHH336"/>
      <c r="AHI336"/>
      <c r="AHJ336"/>
      <c r="AHK336"/>
      <c r="AHL336"/>
      <c r="AHM336"/>
      <c r="AHN336"/>
      <c r="AHO336"/>
      <c r="AHP336"/>
      <c r="AHQ336"/>
      <c r="AHR336"/>
      <c r="AHS336"/>
      <c r="AHT336"/>
      <c r="AHU336"/>
      <c r="AHV336"/>
      <c r="AHW336"/>
      <c r="AHX336"/>
      <c r="AHY336"/>
      <c r="AHZ336"/>
      <c r="AIA336"/>
      <c r="AIB336"/>
      <c r="AIC336"/>
      <c r="AID336"/>
      <c r="AIE336"/>
      <c r="AIF336"/>
      <c r="AIG336"/>
      <c r="AIH336"/>
      <c r="AII336"/>
      <c r="AIJ336"/>
      <c r="AIK336"/>
      <c r="AIL336"/>
      <c r="AIM336"/>
      <c r="AIN336"/>
      <c r="AIO336"/>
      <c r="AIP336"/>
      <c r="AIQ336"/>
      <c r="AIR336"/>
      <c r="AIS336"/>
      <c r="AIT336"/>
      <c r="AIU336"/>
      <c r="AIV336"/>
      <c r="AIW336"/>
      <c r="AIX336"/>
      <c r="AIY336"/>
      <c r="AIZ336"/>
      <c r="AJA336"/>
      <c r="AJB336"/>
      <c r="AJC336"/>
      <c r="AJD336"/>
      <c r="AJE336"/>
      <c r="AJF336"/>
      <c r="AJG336"/>
      <c r="AJH336"/>
      <c r="AJI336"/>
      <c r="AJJ336"/>
      <c r="AJK336"/>
      <c r="AJL336"/>
      <c r="AJM336"/>
      <c r="AJN336"/>
      <c r="AJO336"/>
      <c r="AJP336"/>
      <c r="AJQ336"/>
      <c r="AJR336"/>
      <c r="AJS336"/>
      <c r="AJT336"/>
      <c r="AJU336"/>
      <c r="AJV336"/>
      <c r="AJW336"/>
      <c r="AJX336"/>
      <c r="AJY336"/>
      <c r="AJZ336"/>
      <c r="AKA336"/>
      <c r="AKB336"/>
      <c r="AKC336"/>
      <c r="AKD336"/>
      <c r="AKE336"/>
      <c r="AKF336"/>
      <c r="AKG336"/>
      <c r="AKH336"/>
      <c r="AKI336"/>
      <c r="AKJ336"/>
      <c r="AKK336"/>
      <c r="AKL336"/>
      <c r="AKM336"/>
      <c r="AKN336"/>
      <c r="AKO336"/>
      <c r="AKP336"/>
      <c r="AKQ336"/>
      <c r="AKR336"/>
      <c r="AKS336"/>
      <c r="AKT336"/>
      <c r="AKU336"/>
      <c r="AKV336"/>
      <c r="AKW336"/>
      <c r="AKX336"/>
      <c r="AKY336"/>
      <c r="AKZ336"/>
      <c r="ALA336"/>
      <c r="ALB336"/>
      <c r="ALC336"/>
      <c r="ALD336"/>
      <c r="ALE336"/>
    </row>
    <row r="337" spans="2:993" ht="14.15" customHeight="1" x14ac:dyDescent="0.25">
      <c r="B337" s="199">
        <v>7</v>
      </c>
      <c r="C337" s="493">
        <f>IF('Ficha 3. URB Y OFI COSTE SUBV'!$AJ$18="SI",'Ficha 3. URB Y OFI COSTE SUBV'!AG116,'Ficha 3. URB Y OFI COSTE SUBV'!W116)</f>
        <v>0</v>
      </c>
      <c r="D337" s="494"/>
      <c r="E337" s="494"/>
      <c r="F337" s="494"/>
      <c r="G337" s="494"/>
      <c r="H337" s="494"/>
      <c r="I337" s="494"/>
      <c r="J337" s="495"/>
      <c r="K337" s="728"/>
      <c r="L337" s="729"/>
      <c r="M337" s="729"/>
      <c r="N337" s="729"/>
      <c r="O337" s="729"/>
      <c r="P337" s="729"/>
      <c r="Q337" s="729"/>
      <c r="R337" s="729"/>
      <c r="S337" s="730"/>
      <c r="T337" s="737"/>
      <c r="U337" s="738"/>
      <c r="V337" s="738"/>
      <c r="W337" s="738"/>
      <c r="X337" s="738"/>
      <c r="Y337" s="738"/>
      <c r="Z337" s="738"/>
      <c r="AA337" s="738"/>
      <c r="AB337" s="739"/>
      <c r="AC337" s="746"/>
      <c r="AD337" s="747"/>
      <c r="AE337" s="747"/>
      <c r="AF337" s="747"/>
      <c r="AG337" s="747"/>
      <c r="AH337" s="747"/>
      <c r="AI337" s="747"/>
      <c r="AJ337" s="747"/>
      <c r="AK337" s="748"/>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c r="AAA337"/>
      <c r="AAB337"/>
      <c r="AAC337"/>
      <c r="AAD337"/>
      <c r="AAE337"/>
      <c r="AAF337"/>
      <c r="AAG337"/>
      <c r="AAH337"/>
      <c r="AAI337"/>
      <c r="AAJ337"/>
      <c r="AAK337"/>
      <c r="AAL337"/>
      <c r="AAM337"/>
      <c r="AAN337"/>
      <c r="AAO337"/>
      <c r="AAP337"/>
      <c r="AAQ337"/>
      <c r="AAR337"/>
      <c r="AAS337"/>
      <c r="AAT337"/>
      <c r="AAU337"/>
      <c r="AAV337"/>
      <c r="AAW337"/>
      <c r="AAX337"/>
      <c r="AAY337"/>
      <c r="AAZ337"/>
      <c r="ABA337"/>
      <c r="ABB337"/>
      <c r="ABC337"/>
      <c r="ABD337"/>
      <c r="ABE337"/>
      <c r="ABF337"/>
      <c r="ABG337"/>
      <c r="ABH337"/>
      <c r="ABI337"/>
      <c r="ABJ337"/>
      <c r="ABK337"/>
      <c r="ABL337"/>
      <c r="ABM337"/>
      <c r="ABN337"/>
      <c r="ABO337"/>
      <c r="ABP337"/>
      <c r="ABQ337"/>
      <c r="ABR337"/>
      <c r="ABS337"/>
      <c r="ABT337"/>
      <c r="ABU337"/>
      <c r="ABV337"/>
      <c r="ABW337"/>
      <c r="ABX337"/>
      <c r="ABY337"/>
      <c r="ABZ337"/>
      <c r="ACA337"/>
      <c r="ACB337"/>
      <c r="ACC337"/>
      <c r="ACD337"/>
      <c r="ACE337"/>
      <c r="ACF337"/>
      <c r="ACG337"/>
      <c r="ACH337"/>
      <c r="ACI337"/>
      <c r="ACJ337"/>
      <c r="ACK337"/>
      <c r="ACL337"/>
      <c r="ACM337"/>
      <c r="ACN337"/>
      <c r="ACO337"/>
      <c r="ACP337"/>
      <c r="ACQ337"/>
      <c r="ACR337"/>
      <c r="ACS337"/>
      <c r="ACT337"/>
      <c r="ACU337"/>
      <c r="ACV337"/>
      <c r="ACW337"/>
      <c r="ACX337"/>
      <c r="ACY337"/>
      <c r="ACZ337"/>
      <c r="ADA337"/>
      <c r="ADB337"/>
      <c r="ADC337"/>
      <c r="ADD337"/>
      <c r="ADE337"/>
      <c r="ADF337"/>
      <c r="ADG337"/>
      <c r="ADH337"/>
      <c r="ADI337"/>
      <c r="ADJ337"/>
      <c r="ADK337"/>
      <c r="ADL337"/>
      <c r="ADM337"/>
      <c r="ADN337"/>
      <c r="ADO337"/>
      <c r="ADP337"/>
      <c r="ADQ337"/>
      <c r="ADR337"/>
      <c r="ADS337"/>
      <c r="ADT337"/>
      <c r="ADU337"/>
      <c r="ADV337"/>
      <c r="ADW337"/>
      <c r="ADX337"/>
      <c r="ADY337"/>
      <c r="ADZ337"/>
      <c r="AEA337"/>
      <c r="AEB337"/>
      <c r="AEC337"/>
      <c r="AED337"/>
      <c r="AEE337"/>
      <c r="AEF337"/>
      <c r="AEG337"/>
      <c r="AEH337"/>
      <c r="AEI337"/>
      <c r="AEJ337"/>
      <c r="AEK337"/>
      <c r="AEL337"/>
      <c r="AEM337"/>
      <c r="AEN337"/>
      <c r="AEO337"/>
      <c r="AEP337"/>
      <c r="AEQ337"/>
      <c r="AER337"/>
      <c r="AES337"/>
      <c r="AET337"/>
      <c r="AEU337"/>
      <c r="AEV337"/>
      <c r="AEW337"/>
      <c r="AEX337"/>
      <c r="AEY337"/>
      <c r="AEZ337"/>
      <c r="AFA337"/>
      <c r="AFB337"/>
      <c r="AFC337"/>
      <c r="AFD337"/>
      <c r="AFE337"/>
      <c r="AFF337"/>
      <c r="AFG337"/>
      <c r="AFH337"/>
      <c r="AFI337"/>
      <c r="AFJ337"/>
      <c r="AFK337"/>
      <c r="AFL337"/>
      <c r="AFM337"/>
      <c r="AFN337"/>
      <c r="AFO337"/>
      <c r="AFP337"/>
      <c r="AFQ337"/>
      <c r="AFR337"/>
      <c r="AFS337"/>
      <c r="AFT337"/>
      <c r="AFU337"/>
      <c r="AFV337"/>
      <c r="AFW337"/>
      <c r="AFX337"/>
      <c r="AFY337"/>
      <c r="AFZ337"/>
      <c r="AGA337"/>
      <c r="AGB337"/>
      <c r="AGC337"/>
      <c r="AGD337"/>
      <c r="AGE337"/>
      <c r="AGF337"/>
      <c r="AGG337"/>
      <c r="AGH337"/>
      <c r="AGI337"/>
      <c r="AGJ337"/>
      <c r="AGK337"/>
      <c r="AGL337"/>
      <c r="AGM337"/>
      <c r="AGN337"/>
      <c r="AGO337"/>
      <c r="AGP337"/>
      <c r="AGQ337"/>
      <c r="AGR337"/>
      <c r="AGS337"/>
      <c r="AGT337"/>
      <c r="AGU337"/>
      <c r="AGV337"/>
      <c r="AGW337"/>
      <c r="AGX337"/>
      <c r="AGY337"/>
      <c r="AGZ337"/>
      <c r="AHA337"/>
      <c r="AHB337"/>
      <c r="AHC337"/>
      <c r="AHD337"/>
      <c r="AHE337"/>
      <c r="AHF337"/>
      <c r="AHG337"/>
      <c r="AHH337"/>
      <c r="AHI337"/>
      <c r="AHJ337"/>
      <c r="AHK337"/>
      <c r="AHL337"/>
      <c r="AHM337"/>
      <c r="AHN337"/>
      <c r="AHO337"/>
      <c r="AHP337"/>
      <c r="AHQ337"/>
      <c r="AHR337"/>
      <c r="AHS337"/>
      <c r="AHT337"/>
      <c r="AHU337"/>
      <c r="AHV337"/>
      <c r="AHW337"/>
      <c r="AHX337"/>
      <c r="AHY337"/>
      <c r="AHZ337"/>
      <c r="AIA337"/>
      <c r="AIB337"/>
      <c r="AIC337"/>
      <c r="AID337"/>
      <c r="AIE337"/>
      <c r="AIF337"/>
      <c r="AIG337"/>
      <c r="AIH337"/>
      <c r="AII337"/>
      <c r="AIJ337"/>
      <c r="AIK337"/>
      <c r="AIL337"/>
      <c r="AIM337"/>
      <c r="AIN337"/>
      <c r="AIO337"/>
      <c r="AIP337"/>
      <c r="AIQ337"/>
      <c r="AIR337"/>
      <c r="AIS337"/>
      <c r="AIT337"/>
      <c r="AIU337"/>
      <c r="AIV337"/>
      <c r="AIW337"/>
      <c r="AIX337"/>
      <c r="AIY337"/>
      <c r="AIZ337"/>
      <c r="AJA337"/>
      <c r="AJB337"/>
      <c r="AJC337"/>
      <c r="AJD337"/>
      <c r="AJE337"/>
      <c r="AJF337"/>
      <c r="AJG337"/>
      <c r="AJH337"/>
      <c r="AJI337"/>
      <c r="AJJ337"/>
      <c r="AJK337"/>
      <c r="AJL337"/>
      <c r="AJM337"/>
      <c r="AJN337"/>
      <c r="AJO337"/>
      <c r="AJP337"/>
      <c r="AJQ337"/>
      <c r="AJR337"/>
      <c r="AJS337"/>
      <c r="AJT337"/>
      <c r="AJU337"/>
      <c r="AJV337"/>
      <c r="AJW337"/>
      <c r="AJX337"/>
      <c r="AJY337"/>
      <c r="AJZ337"/>
      <c r="AKA337"/>
      <c r="AKB337"/>
      <c r="AKC337"/>
      <c r="AKD337"/>
      <c r="AKE337"/>
      <c r="AKF337"/>
      <c r="AKG337"/>
      <c r="AKH337"/>
      <c r="AKI337"/>
      <c r="AKJ337"/>
      <c r="AKK337"/>
      <c r="AKL337"/>
      <c r="AKM337"/>
      <c r="AKN337"/>
      <c r="AKO337"/>
      <c r="AKP337"/>
      <c r="AKQ337"/>
      <c r="AKR337"/>
      <c r="AKS337"/>
      <c r="AKT337"/>
      <c r="AKU337"/>
      <c r="AKV337"/>
      <c r="AKW337"/>
      <c r="AKX337"/>
      <c r="AKY337"/>
      <c r="AKZ337"/>
      <c r="ALA337"/>
      <c r="ALB337"/>
      <c r="ALC337"/>
      <c r="ALD337"/>
      <c r="ALE337"/>
    </row>
    <row r="338" spans="2:993" ht="14.15" customHeight="1" x14ac:dyDescent="0.25">
      <c r="B338" s="199">
        <v>8</v>
      </c>
      <c r="C338" s="493">
        <f>IF('Ficha 3. URB Y OFI COSTE SUBV'!$AJ$18="SI",'Ficha 3. URB Y OFI COSTE SUBV'!AG130,'Ficha 3. URB Y OFI COSTE SUBV'!W130)</f>
        <v>0</v>
      </c>
      <c r="D338" s="494"/>
      <c r="E338" s="494"/>
      <c r="F338" s="494"/>
      <c r="G338" s="494"/>
      <c r="H338" s="494"/>
      <c r="I338" s="494"/>
      <c r="J338" s="495"/>
      <c r="K338" s="731"/>
      <c r="L338" s="732"/>
      <c r="M338" s="732"/>
      <c r="N338" s="732"/>
      <c r="O338" s="732"/>
      <c r="P338" s="732"/>
      <c r="Q338" s="732"/>
      <c r="R338" s="732"/>
      <c r="S338" s="733"/>
      <c r="T338" s="740"/>
      <c r="U338" s="741"/>
      <c r="V338" s="741"/>
      <c r="W338" s="741"/>
      <c r="X338" s="741"/>
      <c r="Y338" s="741"/>
      <c r="Z338" s="741"/>
      <c r="AA338" s="741"/>
      <c r="AB338" s="742"/>
      <c r="AC338" s="749"/>
      <c r="AD338" s="750"/>
      <c r="AE338" s="750"/>
      <c r="AF338" s="750"/>
      <c r="AG338" s="750"/>
      <c r="AH338" s="750"/>
      <c r="AI338" s="750"/>
      <c r="AJ338" s="750"/>
      <c r="AK338" s="751"/>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c r="YF338"/>
      <c r="YG338"/>
      <c r="YH338"/>
      <c r="YI338"/>
      <c r="YJ338"/>
      <c r="YK338"/>
      <c r="YL338"/>
      <c r="YM338"/>
      <c r="YN338"/>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c r="AAA338"/>
      <c r="AAB338"/>
      <c r="AAC338"/>
      <c r="AAD338"/>
      <c r="AAE338"/>
      <c r="AAF338"/>
      <c r="AAG338"/>
      <c r="AAH338"/>
      <c r="AAI338"/>
      <c r="AAJ338"/>
      <c r="AAK338"/>
      <c r="AAL338"/>
      <c r="AAM338"/>
      <c r="AAN338"/>
      <c r="AAO338"/>
      <c r="AAP338"/>
      <c r="AAQ338"/>
      <c r="AAR338"/>
      <c r="AAS338"/>
      <c r="AAT338"/>
      <c r="AAU338"/>
      <c r="AAV338"/>
      <c r="AAW338"/>
      <c r="AAX338"/>
      <c r="AAY338"/>
      <c r="AAZ338"/>
      <c r="ABA338"/>
      <c r="ABB338"/>
      <c r="ABC338"/>
      <c r="ABD338"/>
      <c r="ABE338"/>
      <c r="ABF338"/>
      <c r="ABG338"/>
      <c r="ABH338"/>
      <c r="ABI338"/>
      <c r="ABJ338"/>
      <c r="ABK338"/>
      <c r="ABL338"/>
      <c r="ABM338"/>
      <c r="ABN338"/>
      <c r="ABO338"/>
      <c r="ABP338"/>
      <c r="ABQ338"/>
      <c r="ABR338"/>
      <c r="ABS338"/>
      <c r="ABT338"/>
      <c r="ABU338"/>
      <c r="ABV338"/>
      <c r="ABW338"/>
      <c r="ABX338"/>
      <c r="ABY338"/>
      <c r="ABZ338"/>
      <c r="ACA338"/>
      <c r="ACB338"/>
      <c r="ACC338"/>
      <c r="ACD338"/>
      <c r="ACE338"/>
      <c r="ACF338"/>
      <c r="ACG338"/>
      <c r="ACH338"/>
      <c r="ACI338"/>
      <c r="ACJ338"/>
      <c r="ACK338"/>
      <c r="ACL338"/>
      <c r="ACM338"/>
      <c r="ACN338"/>
      <c r="ACO338"/>
      <c r="ACP338"/>
      <c r="ACQ338"/>
      <c r="ACR338"/>
      <c r="ACS338"/>
      <c r="ACT338"/>
      <c r="ACU338"/>
      <c r="ACV338"/>
      <c r="ACW338"/>
      <c r="ACX338"/>
      <c r="ACY338"/>
      <c r="ACZ338"/>
      <c r="ADA338"/>
      <c r="ADB338"/>
      <c r="ADC338"/>
      <c r="ADD338"/>
      <c r="ADE338"/>
      <c r="ADF338"/>
      <c r="ADG338"/>
      <c r="ADH338"/>
      <c r="ADI338"/>
      <c r="ADJ338"/>
      <c r="ADK338"/>
      <c r="ADL338"/>
      <c r="ADM338"/>
      <c r="ADN338"/>
      <c r="ADO338"/>
      <c r="ADP338"/>
      <c r="ADQ338"/>
      <c r="ADR338"/>
      <c r="ADS338"/>
      <c r="ADT338"/>
      <c r="ADU338"/>
      <c r="ADV338"/>
      <c r="ADW338"/>
      <c r="ADX338"/>
      <c r="ADY338"/>
      <c r="ADZ338"/>
      <c r="AEA338"/>
      <c r="AEB338"/>
      <c r="AEC338"/>
      <c r="AED338"/>
      <c r="AEE338"/>
      <c r="AEF338"/>
      <c r="AEG338"/>
      <c r="AEH338"/>
      <c r="AEI338"/>
      <c r="AEJ338"/>
      <c r="AEK338"/>
      <c r="AEL338"/>
      <c r="AEM338"/>
      <c r="AEN338"/>
      <c r="AEO338"/>
      <c r="AEP338"/>
      <c r="AEQ338"/>
      <c r="AER338"/>
      <c r="AES338"/>
      <c r="AET338"/>
      <c r="AEU338"/>
      <c r="AEV338"/>
      <c r="AEW338"/>
      <c r="AEX338"/>
      <c r="AEY338"/>
      <c r="AEZ338"/>
      <c r="AFA338"/>
      <c r="AFB338"/>
      <c r="AFC338"/>
      <c r="AFD338"/>
      <c r="AFE338"/>
      <c r="AFF338"/>
      <c r="AFG338"/>
      <c r="AFH338"/>
      <c r="AFI338"/>
      <c r="AFJ338"/>
      <c r="AFK338"/>
      <c r="AFL338"/>
      <c r="AFM338"/>
      <c r="AFN338"/>
      <c r="AFO338"/>
      <c r="AFP338"/>
      <c r="AFQ338"/>
      <c r="AFR338"/>
      <c r="AFS338"/>
      <c r="AFT338"/>
      <c r="AFU338"/>
      <c r="AFV338"/>
      <c r="AFW338"/>
      <c r="AFX338"/>
      <c r="AFY338"/>
      <c r="AFZ338"/>
      <c r="AGA338"/>
      <c r="AGB338"/>
      <c r="AGC338"/>
      <c r="AGD338"/>
      <c r="AGE338"/>
      <c r="AGF338"/>
      <c r="AGG338"/>
      <c r="AGH338"/>
      <c r="AGI338"/>
      <c r="AGJ338"/>
      <c r="AGK338"/>
      <c r="AGL338"/>
      <c r="AGM338"/>
      <c r="AGN338"/>
      <c r="AGO338"/>
      <c r="AGP338"/>
      <c r="AGQ338"/>
      <c r="AGR338"/>
      <c r="AGS338"/>
      <c r="AGT338"/>
      <c r="AGU338"/>
      <c r="AGV338"/>
      <c r="AGW338"/>
      <c r="AGX338"/>
      <c r="AGY338"/>
      <c r="AGZ338"/>
      <c r="AHA338"/>
      <c r="AHB338"/>
      <c r="AHC338"/>
      <c r="AHD338"/>
      <c r="AHE338"/>
      <c r="AHF338"/>
      <c r="AHG338"/>
      <c r="AHH338"/>
      <c r="AHI338"/>
      <c r="AHJ338"/>
      <c r="AHK338"/>
      <c r="AHL338"/>
      <c r="AHM338"/>
      <c r="AHN338"/>
      <c r="AHO338"/>
      <c r="AHP338"/>
      <c r="AHQ338"/>
      <c r="AHR338"/>
      <c r="AHS338"/>
      <c r="AHT338"/>
      <c r="AHU338"/>
      <c r="AHV338"/>
      <c r="AHW338"/>
      <c r="AHX338"/>
      <c r="AHY338"/>
      <c r="AHZ338"/>
      <c r="AIA338"/>
      <c r="AIB338"/>
      <c r="AIC338"/>
      <c r="AID338"/>
      <c r="AIE338"/>
      <c r="AIF338"/>
      <c r="AIG338"/>
      <c r="AIH338"/>
      <c r="AII338"/>
      <c r="AIJ338"/>
      <c r="AIK338"/>
      <c r="AIL338"/>
      <c r="AIM338"/>
      <c r="AIN338"/>
      <c r="AIO338"/>
      <c r="AIP338"/>
      <c r="AIQ338"/>
      <c r="AIR338"/>
      <c r="AIS338"/>
      <c r="AIT338"/>
      <c r="AIU338"/>
      <c r="AIV338"/>
      <c r="AIW338"/>
      <c r="AIX338"/>
      <c r="AIY338"/>
      <c r="AIZ338"/>
      <c r="AJA338"/>
      <c r="AJB338"/>
      <c r="AJC338"/>
      <c r="AJD338"/>
      <c r="AJE338"/>
      <c r="AJF338"/>
      <c r="AJG338"/>
      <c r="AJH338"/>
      <c r="AJI338"/>
      <c r="AJJ338"/>
      <c r="AJK338"/>
      <c r="AJL338"/>
      <c r="AJM338"/>
      <c r="AJN338"/>
      <c r="AJO338"/>
      <c r="AJP338"/>
      <c r="AJQ338"/>
      <c r="AJR338"/>
      <c r="AJS338"/>
      <c r="AJT338"/>
      <c r="AJU338"/>
      <c r="AJV338"/>
      <c r="AJW338"/>
      <c r="AJX338"/>
      <c r="AJY338"/>
      <c r="AJZ338"/>
      <c r="AKA338"/>
      <c r="AKB338"/>
      <c r="AKC338"/>
      <c r="AKD338"/>
      <c r="AKE338"/>
      <c r="AKF338"/>
      <c r="AKG338"/>
      <c r="AKH338"/>
      <c r="AKI338"/>
      <c r="AKJ338"/>
      <c r="AKK338"/>
      <c r="AKL338"/>
      <c r="AKM338"/>
      <c r="AKN338"/>
      <c r="AKO338"/>
      <c r="AKP338"/>
      <c r="AKQ338"/>
      <c r="AKR338"/>
      <c r="AKS338"/>
      <c r="AKT338"/>
      <c r="AKU338"/>
      <c r="AKV338"/>
      <c r="AKW338"/>
      <c r="AKX338"/>
      <c r="AKY338"/>
      <c r="AKZ338"/>
      <c r="ALA338"/>
      <c r="ALB338"/>
      <c r="ALC338"/>
      <c r="ALD338"/>
      <c r="ALE338"/>
    </row>
    <row r="339" spans="2:993" ht="19.5" customHeight="1" x14ac:dyDescent="0.25">
      <c r="B339" s="929">
        <f>IF('Ficha 3. URB Y OFI COSTE SUBV'!$AJ$18="SI",'Ficha 3. URB Y OFI COSTE SUBV'!AG134,'Ficha 3. URB Y OFI COSTE SUBV'!W134)</f>
        <v>0</v>
      </c>
      <c r="C339" s="930"/>
      <c r="D339" s="930"/>
      <c r="E339" s="930"/>
      <c r="F339" s="930"/>
      <c r="G339" s="930"/>
      <c r="H339" s="930"/>
      <c r="I339" s="930"/>
      <c r="J339" s="930"/>
      <c r="K339" s="906">
        <f>AO139</f>
        <v>0</v>
      </c>
      <c r="L339" s="847"/>
      <c r="M339" s="847"/>
      <c r="N339" s="847"/>
      <c r="O339" s="847"/>
      <c r="P339" s="847"/>
      <c r="Q339" s="847"/>
      <c r="R339" s="847"/>
      <c r="S339" s="847"/>
      <c r="T339" s="906">
        <f>K339*$R$22</f>
        <v>0</v>
      </c>
      <c r="U339" s="847"/>
      <c r="V339" s="847"/>
      <c r="W339" s="847"/>
      <c r="X339" s="847"/>
      <c r="Y339" s="847"/>
      <c r="Z339" s="847"/>
      <c r="AA339" s="847"/>
      <c r="AB339" s="847"/>
      <c r="AC339" s="808">
        <f>MIN(B339,T339)</f>
        <v>0</v>
      </c>
      <c r="AD339" s="809"/>
      <c r="AE339" s="809"/>
      <c r="AF339" s="809"/>
      <c r="AG339" s="809"/>
      <c r="AH339" s="809"/>
      <c r="AI339" s="809"/>
      <c r="AJ339" s="809"/>
      <c r="AK339" s="810"/>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c r="YN339"/>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c r="AAA339"/>
      <c r="AAB339"/>
      <c r="AAC339"/>
      <c r="AAD339"/>
      <c r="AAE339"/>
      <c r="AAF339"/>
      <c r="AAG339"/>
      <c r="AAH339"/>
      <c r="AAI339"/>
      <c r="AAJ339"/>
      <c r="AAK339"/>
      <c r="AAL339"/>
      <c r="AAM339"/>
      <c r="AAN339"/>
      <c r="AAO339"/>
      <c r="AAP339"/>
      <c r="AAQ339"/>
      <c r="AAR339"/>
      <c r="AAS339"/>
      <c r="AAT339"/>
      <c r="AAU339"/>
      <c r="AAV339"/>
      <c r="AAW339"/>
      <c r="AAX339"/>
      <c r="AAY339"/>
      <c r="AAZ339"/>
      <c r="ABA339"/>
      <c r="ABB339"/>
      <c r="ABC339"/>
      <c r="ABD339"/>
      <c r="ABE339"/>
      <c r="ABF339"/>
      <c r="ABG339"/>
      <c r="ABH339"/>
      <c r="ABI339"/>
      <c r="ABJ339"/>
      <c r="ABK339"/>
      <c r="ABL339"/>
      <c r="ABM339"/>
      <c r="ABN339"/>
      <c r="ABO339"/>
      <c r="ABP339"/>
      <c r="ABQ339"/>
      <c r="ABR339"/>
      <c r="ABS339"/>
      <c r="ABT339"/>
      <c r="ABU339"/>
      <c r="ABV339"/>
      <c r="ABW339"/>
      <c r="ABX339"/>
      <c r="ABY339"/>
      <c r="ABZ339"/>
      <c r="ACA339"/>
      <c r="ACB339"/>
      <c r="ACC339"/>
      <c r="ACD339"/>
      <c r="ACE339"/>
      <c r="ACF339"/>
      <c r="ACG339"/>
      <c r="ACH339"/>
      <c r="ACI339"/>
      <c r="ACJ339"/>
      <c r="ACK339"/>
      <c r="ACL339"/>
      <c r="ACM339"/>
      <c r="ACN339"/>
      <c r="ACO339"/>
      <c r="ACP339"/>
      <c r="ACQ339"/>
      <c r="ACR339"/>
      <c r="ACS339"/>
      <c r="ACT339"/>
      <c r="ACU339"/>
      <c r="ACV339"/>
      <c r="ACW339"/>
      <c r="ACX339"/>
      <c r="ACY339"/>
      <c r="ACZ339"/>
      <c r="ADA339"/>
      <c r="ADB339"/>
      <c r="ADC339"/>
      <c r="ADD339"/>
      <c r="ADE339"/>
      <c r="ADF339"/>
      <c r="ADG339"/>
      <c r="ADH339"/>
      <c r="ADI339"/>
      <c r="ADJ339"/>
      <c r="ADK339"/>
      <c r="ADL339"/>
      <c r="ADM339"/>
      <c r="ADN339"/>
      <c r="ADO339"/>
      <c r="ADP339"/>
      <c r="ADQ339"/>
      <c r="ADR339"/>
      <c r="ADS339"/>
      <c r="ADT339"/>
      <c r="ADU339"/>
      <c r="ADV339"/>
      <c r="ADW339"/>
      <c r="ADX339"/>
      <c r="ADY339"/>
      <c r="ADZ339"/>
      <c r="AEA339"/>
      <c r="AEB339"/>
      <c r="AEC339"/>
      <c r="AED339"/>
      <c r="AEE339"/>
      <c r="AEF339"/>
      <c r="AEG339"/>
      <c r="AEH339"/>
      <c r="AEI339"/>
      <c r="AEJ339"/>
      <c r="AEK339"/>
      <c r="AEL339"/>
      <c r="AEM339"/>
      <c r="AEN339"/>
      <c r="AEO339"/>
      <c r="AEP339"/>
      <c r="AEQ339"/>
      <c r="AER339"/>
      <c r="AES339"/>
      <c r="AET339"/>
      <c r="AEU339"/>
      <c r="AEV339"/>
      <c r="AEW339"/>
      <c r="AEX339"/>
      <c r="AEY339"/>
      <c r="AEZ339"/>
      <c r="AFA339"/>
      <c r="AFB339"/>
      <c r="AFC339"/>
      <c r="AFD339"/>
      <c r="AFE339"/>
      <c r="AFF339"/>
      <c r="AFG339"/>
      <c r="AFH339"/>
      <c r="AFI339"/>
      <c r="AFJ339"/>
      <c r="AFK339"/>
      <c r="AFL339"/>
      <c r="AFM339"/>
      <c r="AFN339"/>
      <c r="AFO339"/>
      <c r="AFP339"/>
      <c r="AFQ339"/>
      <c r="AFR339"/>
      <c r="AFS339"/>
      <c r="AFT339"/>
      <c r="AFU339"/>
      <c r="AFV339"/>
      <c r="AFW339"/>
      <c r="AFX339"/>
      <c r="AFY339"/>
      <c r="AFZ339"/>
      <c r="AGA339"/>
      <c r="AGB339"/>
      <c r="AGC339"/>
      <c r="AGD339"/>
      <c r="AGE339"/>
      <c r="AGF339"/>
      <c r="AGG339"/>
      <c r="AGH339"/>
      <c r="AGI339"/>
      <c r="AGJ339"/>
      <c r="AGK339"/>
      <c r="AGL339"/>
      <c r="AGM339"/>
      <c r="AGN339"/>
      <c r="AGO339"/>
      <c r="AGP339"/>
      <c r="AGQ339"/>
      <c r="AGR339"/>
      <c r="AGS339"/>
      <c r="AGT339"/>
      <c r="AGU339"/>
      <c r="AGV339"/>
      <c r="AGW339"/>
      <c r="AGX339"/>
      <c r="AGY339"/>
      <c r="AGZ339"/>
      <c r="AHA339"/>
      <c r="AHB339"/>
      <c r="AHC339"/>
      <c r="AHD339"/>
      <c r="AHE339"/>
      <c r="AHF339"/>
      <c r="AHG339"/>
      <c r="AHH339"/>
      <c r="AHI339"/>
      <c r="AHJ339"/>
      <c r="AHK339"/>
      <c r="AHL339"/>
      <c r="AHM339"/>
      <c r="AHN339"/>
      <c r="AHO339"/>
      <c r="AHP339"/>
      <c r="AHQ339"/>
      <c r="AHR339"/>
      <c r="AHS339"/>
      <c r="AHT339"/>
      <c r="AHU339"/>
      <c r="AHV339"/>
      <c r="AHW339"/>
      <c r="AHX339"/>
      <c r="AHY339"/>
      <c r="AHZ339"/>
      <c r="AIA339"/>
      <c r="AIB339"/>
      <c r="AIC339"/>
      <c r="AID339"/>
      <c r="AIE339"/>
      <c r="AIF339"/>
      <c r="AIG339"/>
      <c r="AIH339"/>
      <c r="AII339"/>
      <c r="AIJ339"/>
      <c r="AIK339"/>
      <c r="AIL339"/>
      <c r="AIM339"/>
      <c r="AIN339"/>
      <c r="AIO339"/>
      <c r="AIP339"/>
      <c r="AIQ339"/>
      <c r="AIR339"/>
      <c r="AIS339"/>
      <c r="AIT339"/>
      <c r="AIU339"/>
      <c r="AIV339"/>
      <c r="AIW339"/>
      <c r="AIX339"/>
      <c r="AIY339"/>
      <c r="AIZ339"/>
      <c r="AJA339"/>
      <c r="AJB339"/>
      <c r="AJC339"/>
      <c r="AJD339"/>
      <c r="AJE339"/>
      <c r="AJF339"/>
      <c r="AJG339"/>
      <c r="AJH339"/>
      <c r="AJI339"/>
      <c r="AJJ339"/>
      <c r="AJK339"/>
      <c r="AJL339"/>
      <c r="AJM339"/>
      <c r="AJN339"/>
      <c r="AJO339"/>
      <c r="AJP339"/>
      <c r="AJQ339"/>
      <c r="AJR339"/>
      <c r="AJS339"/>
      <c r="AJT339"/>
      <c r="AJU339"/>
      <c r="AJV339"/>
      <c r="AJW339"/>
      <c r="AJX339"/>
      <c r="AJY339"/>
      <c r="AJZ339"/>
      <c r="AKA339"/>
      <c r="AKB339"/>
      <c r="AKC339"/>
      <c r="AKD339"/>
      <c r="AKE339"/>
      <c r="AKF339"/>
      <c r="AKG339"/>
      <c r="AKH339"/>
      <c r="AKI339"/>
      <c r="AKJ339"/>
      <c r="AKK339"/>
      <c r="AKL339"/>
      <c r="AKM339"/>
      <c r="AKN339"/>
      <c r="AKO339"/>
      <c r="AKP339"/>
      <c r="AKQ339"/>
      <c r="AKR339"/>
      <c r="AKS339"/>
      <c r="AKT339"/>
      <c r="AKU339"/>
      <c r="AKV339"/>
      <c r="AKW339"/>
      <c r="AKX339"/>
      <c r="AKY339"/>
      <c r="AKZ339"/>
      <c r="ALA339"/>
      <c r="ALB339"/>
      <c r="ALC339"/>
      <c r="ALD339"/>
      <c r="ALE339"/>
    </row>
    <row r="340" spans="2:993" ht="14.15" customHeight="1" x14ac:dyDescent="0.25">
      <c r="B340" s="29"/>
      <c r="C340" s="148"/>
      <c r="D340" s="148"/>
      <c r="E340" s="148"/>
      <c r="F340" s="148"/>
      <c r="G340" s="148"/>
      <c r="H340" s="148"/>
      <c r="I340" s="148"/>
      <c r="J340" s="6"/>
      <c r="K340" s="6"/>
      <c r="L340" s="6"/>
      <c r="M340" s="6"/>
      <c r="N340" s="6"/>
      <c r="O340" s="6"/>
      <c r="P340" s="6"/>
      <c r="Q340" s="6"/>
      <c r="R340" s="6"/>
      <c r="S340" s="6"/>
      <c r="T340" s="6"/>
      <c r="U340" s="6"/>
      <c r="V340" s="6"/>
      <c r="W340" s="76"/>
      <c r="X340" s="76"/>
      <c r="Y340" s="76"/>
      <c r="Z340" s="76"/>
      <c r="AA340" s="76"/>
      <c r="AB340" s="76"/>
      <c r="AC340" s="76"/>
      <c r="AD340" s="34"/>
      <c r="AE340" s="34"/>
      <c r="AF340" s="75"/>
      <c r="AG340" s="77"/>
      <c r="AH340" s="77"/>
      <c r="AI340" s="77"/>
      <c r="AJ340" s="77"/>
      <c r="AK340" s="77"/>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c r="ST340"/>
      <c r="SU340"/>
      <c r="SV340"/>
      <c r="SW340"/>
      <c r="SX340"/>
      <c r="SY340"/>
      <c r="SZ340"/>
      <c r="TA340"/>
      <c r="TB340"/>
      <c r="TC340"/>
      <c r="TD340"/>
      <c r="TE340"/>
      <c r="TF340"/>
      <c r="TG340"/>
      <c r="TH340"/>
      <c r="TI340"/>
      <c r="TJ340"/>
      <c r="TK340"/>
      <c r="TL340"/>
      <c r="TM340"/>
      <c r="TN340"/>
      <c r="TO340"/>
      <c r="TP340"/>
      <c r="TQ340"/>
      <c r="TR340"/>
      <c r="TS340"/>
      <c r="TT340"/>
      <c r="TU340"/>
      <c r="TV340"/>
      <c r="TW340"/>
      <c r="TX340"/>
      <c r="TY340"/>
      <c r="TZ340"/>
      <c r="UA340"/>
      <c r="UB340"/>
      <c r="UC340"/>
      <c r="UD340"/>
      <c r="UE340"/>
      <c r="UF340"/>
      <c r="UG340"/>
      <c r="UH340"/>
      <c r="UI340"/>
      <c r="UJ340"/>
      <c r="UK340"/>
      <c r="UL340"/>
      <c r="UM340"/>
      <c r="UN340"/>
      <c r="UO340"/>
      <c r="UP340"/>
      <c r="UQ340"/>
      <c r="UR340"/>
      <c r="US340"/>
      <c r="UT340"/>
      <c r="UU340"/>
      <c r="UV340"/>
      <c r="UW340"/>
      <c r="UX340"/>
      <c r="UY340"/>
      <c r="UZ340"/>
      <c r="VA340"/>
      <c r="VB340"/>
      <c r="VC340"/>
      <c r="VD340"/>
      <c r="VE340"/>
      <c r="VF340"/>
      <c r="VG340"/>
      <c r="VH340"/>
      <c r="VI340"/>
      <c r="VJ340"/>
      <c r="VK340"/>
      <c r="VL340"/>
      <c r="VM340"/>
      <c r="VN340"/>
      <c r="VO340"/>
      <c r="VP340"/>
      <c r="VQ340"/>
      <c r="VR340"/>
      <c r="VS340"/>
      <c r="VT340"/>
      <c r="VU340"/>
      <c r="VV340"/>
      <c r="VW340"/>
      <c r="VX340"/>
      <c r="VY340"/>
      <c r="VZ340"/>
      <c r="WA340"/>
      <c r="WB340"/>
      <c r="WC340"/>
      <c r="WD340"/>
      <c r="WE340"/>
      <c r="WF340"/>
      <c r="WG340"/>
      <c r="WH340"/>
      <c r="WI340"/>
      <c r="WJ340"/>
      <c r="WK340"/>
      <c r="WL340"/>
      <c r="WM340"/>
      <c r="WN340"/>
      <c r="WO340"/>
      <c r="WP340"/>
      <c r="WQ340"/>
      <c r="WR340"/>
      <c r="WS340"/>
      <c r="WT340"/>
      <c r="WU340"/>
      <c r="WV340"/>
      <c r="WW340"/>
      <c r="WX340"/>
      <c r="WY340"/>
      <c r="WZ340"/>
      <c r="XA340"/>
      <c r="XB340"/>
      <c r="XC340"/>
      <c r="XD340"/>
      <c r="XE340"/>
      <c r="XF340"/>
      <c r="XG340"/>
      <c r="XH340"/>
      <c r="XI340"/>
      <c r="XJ340"/>
      <c r="XK340"/>
      <c r="XL340"/>
      <c r="XM340"/>
      <c r="XN340"/>
      <c r="XO340"/>
      <c r="XP340"/>
      <c r="XQ340"/>
      <c r="XR340"/>
      <c r="XS340"/>
      <c r="XT340"/>
      <c r="XU340"/>
      <c r="XV340"/>
      <c r="XW340"/>
      <c r="XX340"/>
      <c r="XY340"/>
      <c r="XZ340"/>
      <c r="YA340"/>
      <c r="YB340"/>
      <c r="YC340"/>
      <c r="YD340"/>
      <c r="YE340"/>
      <c r="YF340"/>
      <c r="YG340"/>
      <c r="YH340"/>
      <c r="YI340"/>
      <c r="YJ340"/>
      <c r="YK340"/>
      <c r="YL340"/>
      <c r="YM340"/>
      <c r="YN340"/>
      <c r="YO340"/>
      <c r="YP340"/>
      <c r="YQ340"/>
      <c r="YR340"/>
      <c r="YS340"/>
      <c r="YT340"/>
      <c r="YU340"/>
      <c r="YV340"/>
      <c r="YW340"/>
      <c r="YX340"/>
      <c r="YY340"/>
      <c r="YZ340"/>
      <c r="ZA340"/>
      <c r="ZB340"/>
      <c r="ZC340"/>
      <c r="ZD340"/>
      <c r="ZE340"/>
      <c r="ZF340"/>
      <c r="ZG340"/>
      <c r="ZH340"/>
      <c r="ZI340"/>
      <c r="ZJ340"/>
      <c r="ZK340"/>
      <c r="ZL340"/>
      <c r="ZM340"/>
      <c r="ZN340"/>
      <c r="ZO340"/>
      <c r="ZP340"/>
      <c r="ZQ340"/>
      <c r="ZR340"/>
      <c r="ZS340"/>
      <c r="ZT340"/>
      <c r="ZU340"/>
      <c r="ZV340"/>
      <c r="ZW340"/>
      <c r="ZX340"/>
      <c r="ZY340"/>
      <c r="ZZ340"/>
      <c r="AAA340"/>
      <c r="AAB340"/>
      <c r="AAC340"/>
      <c r="AAD340"/>
      <c r="AAE340"/>
      <c r="AAF340"/>
      <c r="AAG340"/>
      <c r="AAH340"/>
      <c r="AAI340"/>
      <c r="AAJ340"/>
      <c r="AAK340"/>
      <c r="AAL340"/>
      <c r="AAM340"/>
      <c r="AAN340"/>
      <c r="AAO340"/>
      <c r="AAP340"/>
      <c r="AAQ340"/>
      <c r="AAR340"/>
      <c r="AAS340"/>
      <c r="AAT340"/>
      <c r="AAU340"/>
      <c r="AAV340"/>
      <c r="AAW340"/>
      <c r="AAX340"/>
      <c r="AAY340"/>
      <c r="AAZ340"/>
      <c r="ABA340"/>
      <c r="ABB340"/>
      <c r="ABC340"/>
      <c r="ABD340"/>
      <c r="ABE340"/>
      <c r="ABF340"/>
      <c r="ABG340"/>
      <c r="ABH340"/>
      <c r="ABI340"/>
      <c r="ABJ340"/>
      <c r="ABK340"/>
      <c r="ABL340"/>
      <c r="ABM340"/>
      <c r="ABN340"/>
      <c r="ABO340"/>
      <c r="ABP340"/>
      <c r="ABQ340"/>
      <c r="ABR340"/>
      <c r="ABS340"/>
      <c r="ABT340"/>
      <c r="ABU340"/>
      <c r="ABV340"/>
      <c r="ABW340"/>
      <c r="ABX340"/>
      <c r="ABY340"/>
      <c r="ABZ340"/>
      <c r="ACA340"/>
      <c r="ACB340"/>
      <c r="ACC340"/>
      <c r="ACD340"/>
      <c r="ACE340"/>
      <c r="ACF340"/>
      <c r="ACG340"/>
      <c r="ACH340"/>
      <c r="ACI340"/>
      <c r="ACJ340"/>
      <c r="ACK340"/>
      <c r="ACL340"/>
      <c r="ACM340"/>
      <c r="ACN340"/>
      <c r="ACO340"/>
      <c r="ACP340"/>
      <c r="ACQ340"/>
      <c r="ACR340"/>
      <c r="ACS340"/>
      <c r="ACT340"/>
      <c r="ACU340"/>
      <c r="ACV340"/>
      <c r="ACW340"/>
      <c r="ACX340"/>
      <c r="ACY340"/>
      <c r="ACZ340"/>
      <c r="ADA340"/>
      <c r="ADB340"/>
      <c r="ADC340"/>
      <c r="ADD340"/>
      <c r="ADE340"/>
      <c r="ADF340"/>
      <c r="ADG340"/>
      <c r="ADH340"/>
      <c r="ADI340"/>
      <c r="ADJ340"/>
      <c r="ADK340"/>
      <c r="ADL340"/>
      <c r="ADM340"/>
      <c r="ADN340"/>
      <c r="ADO340"/>
      <c r="ADP340"/>
      <c r="ADQ340"/>
      <c r="ADR340"/>
      <c r="ADS340"/>
      <c r="ADT340"/>
      <c r="ADU340"/>
      <c r="ADV340"/>
      <c r="ADW340"/>
      <c r="ADX340"/>
      <c r="ADY340"/>
      <c r="ADZ340"/>
      <c r="AEA340"/>
      <c r="AEB340"/>
      <c r="AEC340"/>
      <c r="AED340"/>
      <c r="AEE340"/>
      <c r="AEF340"/>
      <c r="AEG340"/>
      <c r="AEH340"/>
      <c r="AEI340"/>
      <c r="AEJ340"/>
      <c r="AEK340"/>
      <c r="AEL340"/>
      <c r="AEM340"/>
      <c r="AEN340"/>
      <c r="AEO340"/>
      <c r="AEP340"/>
      <c r="AEQ340"/>
      <c r="AER340"/>
      <c r="AES340"/>
      <c r="AET340"/>
      <c r="AEU340"/>
      <c r="AEV340"/>
      <c r="AEW340"/>
      <c r="AEX340"/>
      <c r="AEY340"/>
      <c r="AEZ340"/>
      <c r="AFA340"/>
      <c r="AFB340"/>
      <c r="AFC340"/>
      <c r="AFD340"/>
      <c r="AFE340"/>
      <c r="AFF340"/>
      <c r="AFG340"/>
      <c r="AFH340"/>
      <c r="AFI340"/>
      <c r="AFJ340"/>
      <c r="AFK340"/>
      <c r="AFL340"/>
      <c r="AFM340"/>
      <c r="AFN340"/>
      <c r="AFO340"/>
      <c r="AFP340"/>
      <c r="AFQ340"/>
      <c r="AFR340"/>
      <c r="AFS340"/>
      <c r="AFT340"/>
      <c r="AFU340"/>
      <c r="AFV340"/>
      <c r="AFW340"/>
      <c r="AFX340"/>
      <c r="AFY340"/>
      <c r="AFZ340"/>
      <c r="AGA340"/>
      <c r="AGB340"/>
      <c r="AGC340"/>
      <c r="AGD340"/>
      <c r="AGE340"/>
      <c r="AGF340"/>
      <c r="AGG340"/>
      <c r="AGH340"/>
      <c r="AGI340"/>
      <c r="AGJ340"/>
      <c r="AGK340"/>
      <c r="AGL340"/>
      <c r="AGM340"/>
      <c r="AGN340"/>
      <c r="AGO340"/>
      <c r="AGP340"/>
      <c r="AGQ340"/>
      <c r="AGR340"/>
      <c r="AGS340"/>
      <c r="AGT340"/>
      <c r="AGU340"/>
      <c r="AGV340"/>
      <c r="AGW340"/>
      <c r="AGX340"/>
      <c r="AGY340"/>
      <c r="AGZ340"/>
      <c r="AHA340"/>
      <c r="AHB340"/>
      <c r="AHC340"/>
      <c r="AHD340"/>
      <c r="AHE340"/>
      <c r="AHF340"/>
      <c r="AHG340"/>
      <c r="AHH340"/>
      <c r="AHI340"/>
      <c r="AHJ340"/>
      <c r="AHK340"/>
      <c r="AHL340"/>
      <c r="AHM340"/>
      <c r="AHN340"/>
      <c r="AHO340"/>
      <c r="AHP340"/>
      <c r="AHQ340"/>
      <c r="AHR340"/>
      <c r="AHS340"/>
      <c r="AHT340"/>
      <c r="AHU340"/>
      <c r="AHV340"/>
      <c r="AHW340"/>
      <c r="AHX340"/>
      <c r="AHY340"/>
      <c r="AHZ340"/>
      <c r="AIA340"/>
      <c r="AIB340"/>
      <c r="AIC340"/>
      <c r="AID340"/>
      <c r="AIE340"/>
      <c r="AIF340"/>
      <c r="AIG340"/>
      <c r="AIH340"/>
      <c r="AII340"/>
      <c r="AIJ340"/>
      <c r="AIK340"/>
      <c r="AIL340"/>
      <c r="AIM340"/>
      <c r="AIN340"/>
      <c r="AIO340"/>
      <c r="AIP340"/>
      <c r="AIQ340"/>
      <c r="AIR340"/>
      <c r="AIS340"/>
      <c r="AIT340"/>
      <c r="AIU340"/>
      <c r="AIV340"/>
      <c r="AIW340"/>
      <c r="AIX340"/>
      <c r="AIY340"/>
      <c r="AIZ340"/>
      <c r="AJA340"/>
      <c r="AJB340"/>
      <c r="AJC340"/>
      <c r="AJD340"/>
      <c r="AJE340"/>
      <c r="AJF340"/>
      <c r="AJG340"/>
      <c r="AJH340"/>
      <c r="AJI340"/>
      <c r="AJJ340"/>
      <c r="AJK340"/>
      <c r="AJL340"/>
      <c r="AJM340"/>
      <c r="AJN340"/>
      <c r="AJO340"/>
      <c r="AJP340"/>
      <c r="AJQ340"/>
      <c r="AJR340"/>
      <c r="AJS340"/>
      <c r="AJT340"/>
      <c r="AJU340"/>
      <c r="AJV340"/>
      <c r="AJW340"/>
      <c r="AJX340"/>
      <c r="AJY340"/>
      <c r="AJZ340"/>
      <c r="AKA340"/>
      <c r="AKB340"/>
      <c r="AKC340"/>
      <c r="AKD340"/>
      <c r="AKE340"/>
      <c r="AKF340"/>
      <c r="AKG340"/>
      <c r="AKH340"/>
      <c r="AKI340"/>
      <c r="AKJ340"/>
      <c r="AKK340"/>
      <c r="AKL340"/>
      <c r="AKM340"/>
      <c r="AKN340"/>
      <c r="AKO340"/>
      <c r="AKP340"/>
      <c r="AKQ340"/>
      <c r="AKR340"/>
      <c r="AKS340"/>
      <c r="AKT340"/>
      <c r="AKU340"/>
      <c r="AKV340"/>
      <c r="AKW340"/>
      <c r="AKX340"/>
      <c r="AKY340"/>
      <c r="AKZ340"/>
      <c r="ALA340"/>
      <c r="ALB340"/>
      <c r="ALC340"/>
      <c r="ALD340"/>
      <c r="ALE340"/>
    </row>
    <row r="341" spans="2:993" s="1" customFormat="1" ht="24" customHeight="1" x14ac:dyDescent="0.25">
      <c r="B341" s="263" t="s">
        <v>71</v>
      </c>
      <c r="C341" s="264"/>
      <c r="D341" s="652" t="s">
        <v>57</v>
      </c>
      <c r="E341" s="653"/>
      <c r="F341" s="653"/>
      <c r="G341" s="653"/>
      <c r="H341" s="653"/>
      <c r="I341" s="653"/>
      <c r="J341" s="653"/>
      <c r="K341" s="653"/>
      <c r="L341" s="653"/>
      <c r="M341" s="653"/>
      <c r="N341" s="653"/>
      <c r="O341" s="653"/>
      <c r="P341" s="653"/>
      <c r="Q341" s="653"/>
      <c r="R341" s="653"/>
      <c r="S341" s="653"/>
      <c r="T341" s="653"/>
      <c r="U341" s="653"/>
      <c r="V341" s="653"/>
      <c r="W341" s="653"/>
      <c r="X341" s="653"/>
      <c r="Y341" s="653"/>
      <c r="Z341" s="653"/>
      <c r="AA341" s="653"/>
      <c r="AB341" s="653"/>
      <c r="AC341" s="653"/>
      <c r="AD341" s="653"/>
      <c r="AE341" s="653"/>
      <c r="AF341" s="653"/>
      <c r="AG341" s="653"/>
      <c r="AH341" s="653"/>
      <c r="AI341" s="653"/>
      <c r="AJ341" s="653"/>
      <c r="AK341" s="654"/>
      <c r="AL341" s="3"/>
    </row>
    <row r="342" spans="2:993" ht="13.5" customHeight="1" x14ac:dyDescent="0.25">
      <c r="B342" s="918" t="s">
        <v>58</v>
      </c>
      <c r="C342" s="919"/>
      <c r="D342" s="919"/>
      <c r="E342" s="919"/>
      <c r="F342" s="919"/>
      <c r="G342" s="919"/>
      <c r="H342" s="919"/>
      <c r="I342" s="919"/>
      <c r="J342" s="919"/>
      <c r="K342" s="921" t="s">
        <v>60</v>
      </c>
      <c r="L342" s="921"/>
      <c r="M342" s="921"/>
      <c r="N342" s="921"/>
      <c r="O342" s="921"/>
      <c r="P342" s="921"/>
      <c r="Q342" s="921"/>
      <c r="R342" s="921"/>
      <c r="S342" s="921"/>
      <c r="T342" s="922" t="s">
        <v>59</v>
      </c>
      <c r="U342" s="923"/>
      <c r="V342" s="923"/>
      <c r="W342" s="923"/>
      <c r="X342" s="923"/>
      <c r="Y342" s="923"/>
      <c r="Z342" s="923"/>
      <c r="AA342" s="923"/>
      <c r="AB342" s="923"/>
      <c r="AC342" s="924" t="s">
        <v>61</v>
      </c>
      <c r="AD342" s="925"/>
      <c r="AE342" s="925"/>
      <c r="AF342" s="925"/>
      <c r="AG342" s="925"/>
      <c r="AH342" s="925"/>
      <c r="AI342" s="925"/>
      <c r="AJ342" s="925"/>
      <c r="AK342" s="926"/>
    </row>
    <row r="343" spans="2:993" ht="13.5" customHeight="1" x14ac:dyDescent="0.25">
      <c r="B343" s="920"/>
      <c r="C343" s="483"/>
      <c r="D343" s="483"/>
      <c r="E343" s="483"/>
      <c r="F343" s="483"/>
      <c r="G343" s="483"/>
      <c r="H343" s="483"/>
      <c r="I343" s="483"/>
      <c r="J343" s="483"/>
      <c r="K343" s="840"/>
      <c r="L343" s="840"/>
      <c r="M343" s="840"/>
      <c r="N343" s="840"/>
      <c r="O343" s="840"/>
      <c r="P343" s="840"/>
      <c r="Q343" s="840"/>
      <c r="R343" s="840"/>
      <c r="S343" s="840"/>
      <c r="T343" s="485"/>
      <c r="U343" s="485"/>
      <c r="V343" s="485"/>
      <c r="W343" s="485"/>
      <c r="X343" s="485"/>
      <c r="Y343" s="485"/>
      <c r="Z343" s="485"/>
      <c r="AA343" s="485"/>
      <c r="AB343" s="485"/>
      <c r="AC343" s="927"/>
      <c r="AD343" s="927"/>
      <c r="AE343" s="927"/>
      <c r="AF343" s="927"/>
      <c r="AG343" s="927"/>
      <c r="AH343" s="927"/>
      <c r="AI343" s="927"/>
      <c r="AJ343" s="927"/>
      <c r="AK343" s="928"/>
    </row>
    <row r="344" spans="2:993" ht="19.5" customHeight="1" x14ac:dyDescent="0.25">
      <c r="B344" s="929">
        <f>IF('Ficha 3. URB Y OFI COSTE SUBV'!AJ146="SI",'Ficha 3. URB Y OFI COSTE SUBV'!AG166,'Ficha 3. URB Y OFI COSTE SUBV'!W166)</f>
        <v>0</v>
      </c>
      <c r="C344" s="930"/>
      <c r="D344" s="930"/>
      <c r="E344" s="930"/>
      <c r="F344" s="930"/>
      <c r="G344" s="930"/>
      <c r="H344" s="930"/>
      <c r="I344" s="930"/>
      <c r="J344" s="930"/>
      <c r="K344" s="847">
        <f>'Ficha 2. DATOS ACTUACIONES RHB'!R144</f>
        <v>0</v>
      </c>
      <c r="L344" s="847"/>
      <c r="M344" s="847"/>
      <c r="N344" s="847"/>
      <c r="O344" s="847"/>
      <c r="P344" s="847"/>
      <c r="Q344" s="847"/>
      <c r="R344" s="847"/>
      <c r="S344" s="847"/>
      <c r="T344" s="906">
        <f>K344*R24</f>
        <v>0</v>
      </c>
      <c r="U344" s="847"/>
      <c r="V344" s="847"/>
      <c r="W344" s="847"/>
      <c r="X344" s="847"/>
      <c r="Y344" s="847"/>
      <c r="Z344" s="847"/>
      <c r="AA344" s="847"/>
      <c r="AB344" s="847"/>
      <c r="AC344" s="808">
        <f>MIN(B344,T344)</f>
        <v>0</v>
      </c>
      <c r="AD344" s="809"/>
      <c r="AE344" s="809"/>
      <c r="AF344" s="809"/>
      <c r="AG344" s="809"/>
      <c r="AH344" s="809"/>
      <c r="AI344" s="809"/>
      <c r="AJ344" s="809"/>
      <c r="AK344" s="810"/>
    </row>
    <row r="346" spans="2:993" ht="24" customHeight="1" x14ac:dyDescent="0.25">
      <c r="B346" s="752" t="s">
        <v>282</v>
      </c>
      <c r="C346" s="753"/>
      <c r="D346" s="753"/>
      <c r="E346" s="753"/>
      <c r="F346" s="753"/>
      <c r="G346" s="753"/>
      <c r="H346" s="753"/>
      <c r="I346" s="753"/>
      <c r="J346" s="753"/>
      <c r="K346" s="753"/>
      <c r="L346" s="753"/>
      <c r="M346" s="753"/>
      <c r="N346" s="753"/>
      <c r="O346" s="753"/>
      <c r="P346" s="753"/>
      <c r="Q346" s="753"/>
      <c r="R346" s="753"/>
      <c r="S346" s="753"/>
      <c r="T346" s="753"/>
      <c r="U346" s="753"/>
      <c r="V346" s="753"/>
      <c r="W346" s="753"/>
      <c r="X346" s="753"/>
      <c r="Y346" s="753"/>
      <c r="Z346" s="753"/>
      <c r="AA346" s="753"/>
      <c r="AB346" s="753"/>
      <c r="AC346" s="753"/>
      <c r="AD346" s="753"/>
      <c r="AE346" s="753"/>
      <c r="AF346" s="753"/>
      <c r="AG346" s="753"/>
      <c r="AH346" s="753"/>
      <c r="AI346" s="753"/>
      <c r="AJ346" s="753"/>
      <c r="AK346" s="754"/>
    </row>
    <row r="347" spans="2:993" ht="13.5" customHeight="1" x14ac:dyDescent="0.25">
      <c r="B347" s="168"/>
      <c r="C347" s="142" t="s">
        <v>285</v>
      </c>
      <c r="D347" s="169"/>
      <c r="E347" s="169"/>
      <c r="F347" s="169"/>
      <c r="G347" s="169"/>
      <c r="H347" s="169"/>
      <c r="I347" s="169"/>
      <c r="J347" s="169"/>
      <c r="K347" s="169"/>
      <c r="L347" s="169"/>
      <c r="M347" s="169"/>
      <c r="N347" s="169"/>
      <c r="O347" s="169"/>
      <c r="P347" s="169"/>
      <c r="Q347" s="169"/>
      <c r="R347" s="169"/>
      <c r="S347" s="169"/>
      <c r="T347" s="169"/>
      <c r="U347" s="169"/>
      <c r="V347" s="169"/>
      <c r="W347" s="169"/>
      <c r="X347" s="169"/>
      <c r="Y347" s="169"/>
      <c r="Z347" s="169"/>
      <c r="AA347" s="169"/>
      <c r="AB347" s="169"/>
      <c r="AC347" s="169"/>
      <c r="AD347" s="169"/>
      <c r="AE347" s="169"/>
      <c r="AF347" s="169"/>
      <c r="AG347" s="169"/>
      <c r="AH347" s="169"/>
      <c r="AI347" s="169"/>
      <c r="AJ347" s="169"/>
      <c r="AK347" s="200"/>
    </row>
    <row r="348" spans="2:993" ht="13.5" customHeight="1" x14ac:dyDescent="0.25">
      <c r="B348" s="201"/>
      <c r="C348" s="332" t="s">
        <v>283</v>
      </c>
      <c r="D348" s="332"/>
      <c r="E348" s="332"/>
      <c r="F348" s="332"/>
      <c r="G348" s="332"/>
      <c r="H348" s="453"/>
      <c r="I348" s="235"/>
      <c r="J348" s="236"/>
      <c r="K348" s="236"/>
      <c r="L348" s="236"/>
      <c r="M348" s="236"/>
      <c r="N348" s="236"/>
      <c r="O348" s="236"/>
      <c r="P348" s="236"/>
      <c r="Q348" s="236"/>
      <c r="R348" s="236"/>
      <c r="S348" s="236"/>
      <c r="T348" s="236"/>
      <c r="U348" s="236"/>
      <c r="V348" s="236"/>
      <c r="W348" s="236"/>
      <c r="X348" s="236"/>
      <c r="Y348" s="236"/>
      <c r="Z348" s="236"/>
      <c r="AA348" s="236"/>
      <c r="AB348" s="236"/>
      <c r="AC348" s="236"/>
      <c r="AD348" s="236"/>
      <c r="AE348" s="236"/>
      <c r="AF348" s="236"/>
      <c r="AG348" s="236"/>
      <c r="AH348" s="236"/>
      <c r="AI348" s="236"/>
      <c r="AJ348" s="236"/>
      <c r="AK348" s="237"/>
    </row>
    <row r="349" spans="2:993" ht="13.5" customHeight="1" x14ac:dyDescent="0.25">
      <c r="B349" s="716"/>
      <c r="C349" s="717"/>
      <c r="D349" s="717"/>
      <c r="E349" s="717"/>
      <c r="F349" s="717"/>
      <c r="G349" s="717"/>
      <c r="H349" s="717"/>
      <c r="I349" s="717"/>
      <c r="J349" s="717"/>
      <c r="K349" s="717"/>
      <c r="L349" s="717"/>
      <c r="M349" s="717"/>
      <c r="N349" s="717"/>
      <c r="O349" s="717"/>
      <c r="P349" s="717"/>
      <c r="Q349" s="717"/>
      <c r="R349" s="717"/>
      <c r="S349" s="717"/>
      <c r="T349" s="717"/>
      <c r="U349" s="717"/>
      <c r="V349" s="717"/>
      <c r="W349" s="717"/>
      <c r="X349" s="717"/>
      <c r="Y349" s="717"/>
      <c r="Z349" s="717"/>
      <c r="AA349" s="717"/>
      <c r="AB349" s="717"/>
      <c r="AC349" s="717"/>
      <c r="AD349" s="717"/>
      <c r="AE349" s="717"/>
      <c r="AF349" s="717"/>
      <c r="AG349" s="717"/>
      <c r="AH349" s="717"/>
      <c r="AI349" s="717"/>
      <c r="AJ349" s="717"/>
      <c r="AK349" s="718"/>
    </row>
    <row r="350" spans="2:993" ht="13.5" customHeight="1" x14ac:dyDescent="0.25">
      <c r="B350" s="719"/>
      <c r="C350" s="720"/>
      <c r="D350" s="720"/>
      <c r="E350" s="720"/>
      <c r="F350" s="720"/>
      <c r="G350" s="720"/>
      <c r="H350" s="720"/>
      <c r="I350" s="720"/>
      <c r="J350" s="720"/>
      <c r="K350" s="720"/>
      <c r="L350" s="720"/>
      <c r="M350" s="720"/>
      <c r="N350" s="720"/>
      <c r="O350" s="720"/>
      <c r="P350" s="720"/>
      <c r="Q350" s="720"/>
      <c r="R350" s="720"/>
      <c r="S350" s="720"/>
      <c r="T350" s="720"/>
      <c r="U350" s="720"/>
      <c r="V350" s="720"/>
      <c r="W350" s="720"/>
      <c r="X350" s="720"/>
      <c r="Y350" s="720"/>
      <c r="Z350" s="720"/>
      <c r="AA350" s="720"/>
      <c r="AB350" s="720"/>
      <c r="AC350" s="720"/>
      <c r="AD350" s="720"/>
      <c r="AE350" s="720"/>
      <c r="AF350" s="720"/>
      <c r="AG350" s="720"/>
      <c r="AH350" s="720"/>
      <c r="AI350" s="720"/>
      <c r="AJ350" s="720"/>
      <c r="AK350" s="721"/>
    </row>
    <row r="351" spans="2:993" ht="13.5" customHeight="1" x14ac:dyDescent="0.25">
      <c r="B351" s="719"/>
      <c r="C351" s="720"/>
      <c r="D351" s="720"/>
      <c r="E351" s="720"/>
      <c r="F351" s="720"/>
      <c r="G351" s="720"/>
      <c r="H351" s="720"/>
      <c r="I351" s="720"/>
      <c r="J351" s="720"/>
      <c r="K351" s="720"/>
      <c r="L351" s="720"/>
      <c r="M351" s="720"/>
      <c r="N351" s="720"/>
      <c r="O351" s="720"/>
      <c r="P351" s="720"/>
      <c r="Q351" s="720"/>
      <c r="R351" s="720"/>
      <c r="S351" s="720"/>
      <c r="T351" s="720"/>
      <c r="U351" s="720"/>
      <c r="V351" s="720"/>
      <c r="W351" s="720"/>
      <c r="X351" s="720"/>
      <c r="Y351" s="720"/>
      <c r="Z351" s="720"/>
      <c r="AA351" s="720"/>
      <c r="AB351" s="720"/>
      <c r="AC351" s="720"/>
      <c r="AD351" s="720"/>
      <c r="AE351" s="720"/>
      <c r="AF351" s="720"/>
      <c r="AG351" s="720"/>
      <c r="AH351" s="720"/>
      <c r="AI351" s="720"/>
      <c r="AJ351" s="720"/>
      <c r="AK351" s="721"/>
    </row>
    <row r="352" spans="2:993" ht="13.5" customHeight="1" x14ac:dyDescent="0.25">
      <c r="B352" s="719"/>
      <c r="C352" s="720"/>
      <c r="D352" s="720"/>
      <c r="E352" s="720"/>
      <c r="F352" s="720"/>
      <c r="G352" s="720"/>
      <c r="H352" s="720"/>
      <c r="I352" s="720"/>
      <c r="J352" s="720"/>
      <c r="K352" s="720"/>
      <c r="L352" s="720"/>
      <c r="M352" s="720"/>
      <c r="N352" s="720"/>
      <c r="O352" s="720"/>
      <c r="P352" s="720"/>
      <c r="Q352" s="720"/>
      <c r="R352" s="720"/>
      <c r="S352" s="720"/>
      <c r="T352" s="720"/>
      <c r="U352" s="720"/>
      <c r="V352" s="720"/>
      <c r="W352" s="720"/>
      <c r="X352" s="720"/>
      <c r="Y352" s="720"/>
      <c r="Z352" s="720"/>
      <c r="AA352" s="720"/>
      <c r="AB352" s="720"/>
      <c r="AC352" s="720"/>
      <c r="AD352" s="720"/>
      <c r="AE352" s="720"/>
      <c r="AF352" s="720"/>
      <c r="AG352" s="720"/>
      <c r="AH352" s="720"/>
      <c r="AI352" s="720"/>
      <c r="AJ352" s="720"/>
      <c r="AK352" s="721"/>
    </row>
    <row r="353" spans="2:37" ht="13.5" customHeight="1" x14ac:dyDescent="0.25">
      <c r="B353" s="719"/>
      <c r="C353" s="720"/>
      <c r="D353" s="720"/>
      <c r="E353" s="720"/>
      <c r="F353" s="720"/>
      <c r="G353" s="720"/>
      <c r="H353" s="720"/>
      <c r="I353" s="720"/>
      <c r="J353" s="720"/>
      <c r="K353" s="720"/>
      <c r="L353" s="720"/>
      <c r="M353" s="720"/>
      <c r="N353" s="720"/>
      <c r="O353" s="720"/>
      <c r="P353" s="720"/>
      <c r="Q353" s="720"/>
      <c r="R353" s="720"/>
      <c r="S353" s="720"/>
      <c r="T353" s="720"/>
      <c r="U353" s="720"/>
      <c r="V353" s="720"/>
      <c r="W353" s="720"/>
      <c r="X353" s="720"/>
      <c r="Y353" s="720"/>
      <c r="Z353" s="720"/>
      <c r="AA353" s="720"/>
      <c r="AB353" s="720"/>
      <c r="AC353" s="720"/>
      <c r="AD353" s="720"/>
      <c r="AE353" s="720"/>
      <c r="AF353" s="720"/>
      <c r="AG353" s="720"/>
      <c r="AH353" s="720"/>
      <c r="AI353" s="720"/>
      <c r="AJ353" s="720"/>
      <c r="AK353" s="721"/>
    </row>
    <row r="354" spans="2:37" ht="13.5" customHeight="1" x14ac:dyDescent="0.25">
      <c r="B354" s="719"/>
      <c r="C354" s="720"/>
      <c r="D354" s="720"/>
      <c r="E354" s="720"/>
      <c r="F354" s="720"/>
      <c r="G354" s="720"/>
      <c r="H354" s="720"/>
      <c r="I354" s="720"/>
      <c r="J354" s="720"/>
      <c r="K354" s="720"/>
      <c r="L354" s="720"/>
      <c r="M354" s="720"/>
      <c r="N354" s="720"/>
      <c r="O354" s="720"/>
      <c r="P354" s="720"/>
      <c r="Q354" s="720"/>
      <c r="R354" s="720"/>
      <c r="S354" s="720"/>
      <c r="T354" s="720"/>
      <c r="U354" s="720"/>
      <c r="V354" s="720"/>
      <c r="W354" s="720"/>
      <c r="X354" s="720"/>
      <c r="Y354" s="720"/>
      <c r="Z354" s="720"/>
      <c r="AA354" s="720"/>
      <c r="AB354" s="720"/>
      <c r="AC354" s="720"/>
      <c r="AD354" s="720"/>
      <c r="AE354" s="720"/>
      <c r="AF354" s="720"/>
      <c r="AG354" s="720"/>
      <c r="AH354" s="720"/>
      <c r="AI354" s="720"/>
      <c r="AJ354" s="720"/>
      <c r="AK354" s="721"/>
    </row>
    <row r="355" spans="2:37" ht="13.5" customHeight="1" x14ac:dyDescent="0.25">
      <c r="B355" s="719"/>
      <c r="C355" s="720"/>
      <c r="D355" s="720"/>
      <c r="E355" s="720"/>
      <c r="F355" s="720"/>
      <c r="G355" s="720"/>
      <c r="H355" s="720"/>
      <c r="I355" s="720"/>
      <c r="J355" s="720"/>
      <c r="K355" s="720"/>
      <c r="L355" s="720"/>
      <c r="M355" s="720"/>
      <c r="N355" s="720"/>
      <c r="O355" s="720"/>
      <c r="P355" s="720"/>
      <c r="Q355" s="720"/>
      <c r="R355" s="720"/>
      <c r="S355" s="720"/>
      <c r="T355" s="720"/>
      <c r="U355" s="720"/>
      <c r="V355" s="720"/>
      <c r="W355" s="720"/>
      <c r="X355" s="720"/>
      <c r="Y355" s="720"/>
      <c r="Z355" s="720"/>
      <c r="AA355" s="720"/>
      <c r="AB355" s="720"/>
      <c r="AC355" s="720"/>
      <c r="AD355" s="720"/>
      <c r="AE355" s="720"/>
      <c r="AF355" s="720"/>
      <c r="AG355" s="720"/>
      <c r="AH355" s="720"/>
      <c r="AI355" s="720"/>
      <c r="AJ355" s="720"/>
      <c r="AK355" s="721"/>
    </row>
    <row r="356" spans="2:37" x14ac:dyDescent="0.25">
      <c r="B356" s="722"/>
      <c r="C356" s="723"/>
      <c r="D356" s="723"/>
      <c r="E356" s="723"/>
      <c r="F356" s="723"/>
      <c r="G356" s="723"/>
      <c r="H356" s="723"/>
      <c r="I356" s="723"/>
      <c r="J356" s="723"/>
      <c r="K356" s="723"/>
      <c r="L356" s="723"/>
      <c r="M356" s="723"/>
      <c r="N356" s="723"/>
      <c r="O356" s="723"/>
      <c r="P356" s="723"/>
      <c r="Q356" s="723"/>
      <c r="R356" s="723"/>
      <c r="S356" s="723"/>
      <c r="T356" s="723"/>
      <c r="U356" s="723"/>
      <c r="V356" s="723"/>
      <c r="W356" s="723"/>
      <c r="X356" s="723"/>
      <c r="Y356" s="723"/>
      <c r="Z356" s="723"/>
      <c r="AA356" s="723"/>
      <c r="AB356" s="723"/>
      <c r="AC356" s="723"/>
      <c r="AD356" s="723"/>
      <c r="AE356" s="723"/>
      <c r="AF356" s="723"/>
      <c r="AG356" s="723"/>
      <c r="AH356" s="723"/>
      <c r="AI356" s="723"/>
      <c r="AJ356" s="723"/>
      <c r="AK356" s="724"/>
    </row>
    <row r="357" spans="2:37" ht="21" customHeight="1" x14ac:dyDescent="0.25"/>
    <row r="358" spans="2:37" ht="9.65" customHeight="1" x14ac:dyDescent="0.25"/>
    <row r="359" spans="2:37" ht="24" customHeight="1" x14ac:dyDescent="0.25"/>
    <row r="360" spans="2:37" ht="12.65" customHeight="1" x14ac:dyDescent="0.25"/>
    <row r="361" spans="2:37" ht="12.65" customHeight="1" x14ac:dyDescent="0.25"/>
    <row r="362" spans="2:37" ht="12.65" customHeight="1" x14ac:dyDescent="0.25"/>
    <row r="363" spans="2:37" ht="12.65" customHeight="1" x14ac:dyDescent="0.25"/>
    <row r="364" spans="2:37" ht="12.65" customHeight="1" x14ac:dyDescent="0.25"/>
    <row r="365" spans="2:37" ht="6" customHeight="1" x14ac:dyDescent="0.25"/>
    <row r="366" spans="2:37" ht="13.5" customHeight="1" x14ac:dyDescent="0.25"/>
    <row r="367" spans="2:37" ht="13.5" customHeight="1" x14ac:dyDescent="0.25"/>
    <row r="368" spans="2:37"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sheetData>
  <sheetProtection algorithmName="SHA-512" hashValue="V31LWP95ODADdZYk5e62j+RZIXuVYkJrm5L1yFb9eqHELeDHTpuViGQ05bacCHkqrVyzEJef9aHStAn7cwVpuQ==" saltValue="XkzLS7ph+YLY0d/pT8HdpA==" spinCount="100000" sheet="1" objects="1" scenarios="1"/>
  <dataConsolidate/>
  <mergeCells count="2428">
    <mergeCell ref="C308:J308"/>
    <mergeCell ref="K308:L308"/>
    <mergeCell ref="M308:Q308"/>
    <mergeCell ref="R308:V308"/>
    <mergeCell ref="W308:AA308"/>
    <mergeCell ref="AB308:AF308"/>
    <mergeCell ref="AG308:AK308"/>
    <mergeCell ref="C309:J309"/>
    <mergeCell ref="K309:L309"/>
    <mergeCell ref="M309:Q309"/>
    <mergeCell ref="R309:V309"/>
    <mergeCell ref="W309:AA309"/>
    <mergeCell ref="AB309:AF309"/>
    <mergeCell ref="AG309:AK309"/>
    <mergeCell ref="C335:J335"/>
    <mergeCell ref="C336:J336"/>
    <mergeCell ref="C337:J337"/>
    <mergeCell ref="AG314:AK317"/>
    <mergeCell ref="AG318:AK318"/>
    <mergeCell ref="AG319:AK319"/>
    <mergeCell ref="AG320:AK320"/>
    <mergeCell ref="AG321:AK321"/>
    <mergeCell ref="B329:J330"/>
    <mergeCell ref="K329:S330"/>
    <mergeCell ref="T329:AB330"/>
    <mergeCell ref="AC329:AK330"/>
    <mergeCell ref="I318:L318"/>
    <mergeCell ref="C319:H319"/>
    <mergeCell ref="I319:L319"/>
    <mergeCell ref="C320:H320"/>
    <mergeCell ref="I320:L320"/>
    <mergeCell ref="I321:L321"/>
    <mergeCell ref="C305:J305"/>
    <mergeCell ref="K305:L305"/>
    <mergeCell ref="M305:Q305"/>
    <mergeCell ref="R305:V305"/>
    <mergeCell ref="W305:AA305"/>
    <mergeCell ref="AB305:AF305"/>
    <mergeCell ref="AG305:AK305"/>
    <mergeCell ref="C306:J306"/>
    <mergeCell ref="K306:L306"/>
    <mergeCell ref="M306:Q306"/>
    <mergeCell ref="R306:V306"/>
    <mergeCell ref="W306:AA306"/>
    <mergeCell ref="AB306:AF306"/>
    <mergeCell ref="AG306:AK306"/>
    <mergeCell ref="C307:J307"/>
    <mergeCell ref="K307:L307"/>
    <mergeCell ref="M307:Q307"/>
    <mergeCell ref="R307:V307"/>
    <mergeCell ref="W307:AA307"/>
    <mergeCell ref="AB307:AF307"/>
    <mergeCell ref="AG307:AK307"/>
    <mergeCell ref="C302:J302"/>
    <mergeCell ref="K302:L302"/>
    <mergeCell ref="M302:Q302"/>
    <mergeCell ref="R302:V302"/>
    <mergeCell ref="W302:AA302"/>
    <mergeCell ref="AB302:AF302"/>
    <mergeCell ref="AG302:AK302"/>
    <mergeCell ref="C303:J303"/>
    <mergeCell ref="K303:L303"/>
    <mergeCell ref="M303:Q303"/>
    <mergeCell ref="R303:V303"/>
    <mergeCell ref="W303:AA303"/>
    <mergeCell ref="AB303:AF303"/>
    <mergeCell ref="AG303:AK303"/>
    <mergeCell ref="C304:J304"/>
    <mergeCell ref="K304:L304"/>
    <mergeCell ref="M304:Q304"/>
    <mergeCell ref="R304:V304"/>
    <mergeCell ref="W304:AA304"/>
    <mergeCell ref="AB304:AF304"/>
    <mergeCell ref="AG304:AK304"/>
    <mergeCell ref="C299:J299"/>
    <mergeCell ref="K299:L299"/>
    <mergeCell ref="M299:Q299"/>
    <mergeCell ref="R299:V299"/>
    <mergeCell ref="W299:AA299"/>
    <mergeCell ref="AB299:AF299"/>
    <mergeCell ref="AG299:AK299"/>
    <mergeCell ref="C300:J300"/>
    <mergeCell ref="K300:L300"/>
    <mergeCell ref="M300:Q300"/>
    <mergeCell ref="R300:V300"/>
    <mergeCell ref="W300:AA300"/>
    <mergeCell ref="AB300:AF300"/>
    <mergeCell ref="AG300:AK300"/>
    <mergeCell ref="C301:J301"/>
    <mergeCell ref="K301:L301"/>
    <mergeCell ref="M301:Q301"/>
    <mergeCell ref="R301:V301"/>
    <mergeCell ref="W301:AA301"/>
    <mergeCell ref="AB301:AF301"/>
    <mergeCell ref="AG301:AK301"/>
    <mergeCell ref="C296:J296"/>
    <mergeCell ref="K296:L296"/>
    <mergeCell ref="M296:Q296"/>
    <mergeCell ref="R296:V296"/>
    <mergeCell ref="W296:AA296"/>
    <mergeCell ref="AB296:AF296"/>
    <mergeCell ref="AG296:AK296"/>
    <mergeCell ref="C297:J297"/>
    <mergeCell ref="K297:L297"/>
    <mergeCell ref="M297:Q297"/>
    <mergeCell ref="R297:V297"/>
    <mergeCell ref="W297:AA297"/>
    <mergeCell ref="AB297:AF297"/>
    <mergeCell ref="AG297:AK297"/>
    <mergeCell ref="C298:J298"/>
    <mergeCell ref="K298:L298"/>
    <mergeCell ref="M298:Q298"/>
    <mergeCell ref="R298:V298"/>
    <mergeCell ref="W298:AA298"/>
    <mergeCell ref="AB298:AF298"/>
    <mergeCell ref="AG298:AK298"/>
    <mergeCell ref="C293:J293"/>
    <mergeCell ref="K293:L293"/>
    <mergeCell ref="M293:Q293"/>
    <mergeCell ref="R293:V293"/>
    <mergeCell ref="W293:AA293"/>
    <mergeCell ref="AB293:AF293"/>
    <mergeCell ref="AG293:AK293"/>
    <mergeCell ref="C294:J294"/>
    <mergeCell ref="K294:L294"/>
    <mergeCell ref="M294:Q294"/>
    <mergeCell ref="R294:V294"/>
    <mergeCell ref="W294:AA294"/>
    <mergeCell ref="AB294:AF294"/>
    <mergeCell ref="AG294:AK294"/>
    <mergeCell ref="C295:J295"/>
    <mergeCell ref="K295:L295"/>
    <mergeCell ref="M295:Q295"/>
    <mergeCell ref="R295:V295"/>
    <mergeCell ref="W295:AA295"/>
    <mergeCell ref="AB295:AF295"/>
    <mergeCell ref="AG295:AK295"/>
    <mergeCell ref="C290:J290"/>
    <mergeCell ref="K290:L290"/>
    <mergeCell ref="M290:Q290"/>
    <mergeCell ref="R290:V290"/>
    <mergeCell ref="W290:AA290"/>
    <mergeCell ref="AB290:AF290"/>
    <mergeCell ref="AG290:AK290"/>
    <mergeCell ref="C291:J291"/>
    <mergeCell ref="K291:L291"/>
    <mergeCell ref="M291:Q291"/>
    <mergeCell ref="R291:V291"/>
    <mergeCell ref="W291:AA291"/>
    <mergeCell ref="AB291:AF291"/>
    <mergeCell ref="AG291:AK291"/>
    <mergeCell ref="C292:J292"/>
    <mergeCell ref="K292:L292"/>
    <mergeCell ref="M292:Q292"/>
    <mergeCell ref="R292:V292"/>
    <mergeCell ref="W292:AA292"/>
    <mergeCell ref="AB292:AF292"/>
    <mergeCell ref="AG292:AK292"/>
    <mergeCell ref="C287:J287"/>
    <mergeCell ref="K287:L287"/>
    <mergeCell ref="M287:Q287"/>
    <mergeCell ref="R287:V287"/>
    <mergeCell ref="W287:AA287"/>
    <mergeCell ref="AB287:AF287"/>
    <mergeCell ref="AG287:AK287"/>
    <mergeCell ref="C288:J288"/>
    <mergeCell ref="K288:L288"/>
    <mergeCell ref="M288:Q288"/>
    <mergeCell ref="R288:V288"/>
    <mergeCell ref="W288:AA288"/>
    <mergeCell ref="AB288:AF288"/>
    <mergeCell ref="AG288:AK288"/>
    <mergeCell ref="C289:J289"/>
    <mergeCell ref="K289:L289"/>
    <mergeCell ref="M289:Q289"/>
    <mergeCell ref="R289:V289"/>
    <mergeCell ref="W289:AA289"/>
    <mergeCell ref="AB289:AF289"/>
    <mergeCell ref="AG289:AK289"/>
    <mergeCell ref="C284:J284"/>
    <mergeCell ref="K284:L284"/>
    <mergeCell ref="M284:Q284"/>
    <mergeCell ref="R284:V284"/>
    <mergeCell ref="W284:AA284"/>
    <mergeCell ref="AB284:AF284"/>
    <mergeCell ref="AG284:AK284"/>
    <mergeCell ref="C285:J285"/>
    <mergeCell ref="K285:L285"/>
    <mergeCell ref="M285:Q285"/>
    <mergeCell ref="R285:V285"/>
    <mergeCell ref="W285:AA285"/>
    <mergeCell ref="AB285:AF285"/>
    <mergeCell ref="AG285:AK285"/>
    <mergeCell ref="C286:J286"/>
    <mergeCell ref="K286:L286"/>
    <mergeCell ref="M286:Q286"/>
    <mergeCell ref="R286:V286"/>
    <mergeCell ref="W286:AA286"/>
    <mergeCell ref="AB286:AF286"/>
    <mergeCell ref="AG286:AK286"/>
    <mergeCell ref="C281:J281"/>
    <mergeCell ref="K281:L281"/>
    <mergeCell ref="M281:Q281"/>
    <mergeCell ref="R281:V281"/>
    <mergeCell ref="W281:AA281"/>
    <mergeCell ref="AB281:AF281"/>
    <mergeCell ref="AG281:AK281"/>
    <mergeCell ref="C282:J282"/>
    <mergeCell ref="K282:L282"/>
    <mergeCell ref="M282:Q282"/>
    <mergeCell ref="R282:V282"/>
    <mergeCell ref="W282:AA282"/>
    <mergeCell ref="AB282:AF282"/>
    <mergeCell ref="AG282:AK282"/>
    <mergeCell ref="C283:J283"/>
    <mergeCell ref="K283:L283"/>
    <mergeCell ref="M283:Q283"/>
    <mergeCell ref="R283:V283"/>
    <mergeCell ref="W283:AA283"/>
    <mergeCell ref="AB283:AF283"/>
    <mergeCell ref="AG283:AK283"/>
    <mergeCell ref="C278:J278"/>
    <mergeCell ref="K278:L278"/>
    <mergeCell ref="M278:Q278"/>
    <mergeCell ref="R278:V278"/>
    <mergeCell ref="W278:AA278"/>
    <mergeCell ref="AB278:AF278"/>
    <mergeCell ref="AG278:AK278"/>
    <mergeCell ref="C279:J279"/>
    <mergeCell ref="K279:L279"/>
    <mergeCell ref="M279:Q279"/>
    <mergeCell ref="R279:V279"/>
    <mergeCell ref="W279:AA279"/>
    <mergeCell ref="AB279:AF279"/>
    <mergeCell ref="AG279:AK279"/>
    <mergeCell ref="C280:J280"/>
    <mergeCell ref="K280:L280"/>
    <mergeCell ref="M280:Q280"/>
    <mergeCell ref="R280:V280"/>
    <mergeCell ref="W280:AA280"/>
    <mergeCell ref="AB280:AF280"/>
    <mergeCell ref="AG280:AK280"/>
    <mergeCell ref="C275:J275"/>
    <mergeCell ref="K275:L275"/>
    <mergeCell ref="M275:Q275"/>
    <mergeCell ref="R275:V275"/>
    <mergeCell ref="W275:AA275"/>
    <mergeCell ref="AB275:AF275"/>
    <mergeCell ref="AG275:AK275"/>
    <mergeCell ref="C276:J276"/>
    <mergeCell ref="K276:L276"/>
    <mergeCell ref="M276:Q276"/>
    <mergeCell ref="R276:V276"/>
    <mergeCell ref="W276:AA276"/>
    <mergeCell ref="AB276:AF276"/>
    <mergeCell ref="AG276:AK276"/>
    <mergeCell ref="C277:J277"/>
    <mergeCell ref="K277:L277"/>
    <mergeCell ref="M277:Q277"/>
    <mergeCell ref="R277:V277"/>
    <mergeCell ref="W277:AA277"/>
    <mergeCell ref="AB277:AF277"/>
    <mergeCell ref="AG277:AK277"/>
    <mergeCell ref="M272:Q272"/>
    <mergeCell ref="R272:V272"/>
    <mergeCell ref="W272:AA272"/>
    <mergeCell ref="AB272:AF272"/>
    <mergeCell ref="AG272:AK272"/>
    <mergeCell ref="C273:J273"/>
    <mergeCell ref="K273:L273"/>
    <mergeCell ref="M273:Q273"/>
    <mergeCell ref="R273:V273"/>
    <mergeCell ref="W273:AA273"/>
    <mergeCell ref="AB273:AF273"/>
    <mergeCell ref="AG273:AK273"/>
    <mergeCell ref="C274:J274"/>
    <mergeCell ref="K274:L274"/>
    <mergeCell ref="M274:Q274"/>
    <mergeCell ref="R274:V274"/>
    <mergeCell ref="W274:AA274"/>
    <mergeCell ref="AB274:AF274"/>
    <mergeCell ref="AG274:AK274"/>
    <mergeCell ref="C224:H224"/>
    <mergeCell ref="I224:J224"/>
    <mergeCell ref="K224:M224"/>
    <mergeCell ref="N224:Q224"/>
    <mergeCell ref="R224:S224"/>
    <mergeCell ref="T224:W224"/>
    <mergeCell ref="X224:AA224"/>
    <mergeCell ref="AB224:AF224"/>
    <mergeCell ref="AG224:AK224"/>
    <mergeCell ref="C270:J270"/>
    <mergeCell ref="K270:L270"/>
    <mergeCell ref="M270:Q270"/>
    <mergeCell ref="R270:V270"/>
    <mergeCell ref="W270:AA270"/>
    <mergeCell ref="AB270:AF270"/>
    <mergeCell ref="AG270:AK270"/>
    <mergeCell ref="C271:J271"/>
    <mergeCell ref="K271:L271"/>
    <mergeCell ref="M271:Q271"/>
    <mergeCell ref="R271:V271"/>
    <mergeCell ref="W271:AA271"/>
    <mergeCell ref="AB271:AF271"/>
    <mergeCell ref="AG271:AK271"/>
    <mergeCell ref="C266:J266"/>
    <mergeCell ref="M266:Q266"/>
    <mergeCell ref="R266:V266"/>
    <mergeCell ref="W266:AA266"/>
    <mergeCell ref="AB266:AF266"/>
    <mergeCell ref="AG266:AK266"/>
    <mergeCell ref="C267:J267"/>
    <mergeCell ref="M267:Q267"/>
    <mergeCell ref="R267:V267"/>
    <mergeCell ref="C222:H222"/>
    <mergeCell ref="I222:J222"/>
    <mergeCell ref="K222:M222"/>
    <mergeCell ref="N222:Q222"/>
    <mergeCell ref="R222:S222"/>
    <mergeCell ref="T222:W222"/>
    <mergeCell ref="X222:AA222"/>
    <mergeCell ref="AB222:AF222"/>
    <mergeCell ref="AG222:AK222"/>
    <mergeCell ref="C223:H223"/>
    <mergeCell ref="I223:J223"/>
    <mergeCell ref="K223:M223"/>
    <mergeCell ref="N223:Q223"/>
    <mergeCell ref="R223:S223"/>
    <mergeCell ref="T223:W223"/>
    <mergeCell ref="X223:AA223"/>
    <mergeCell ref="AB223:AF223"/>
    <mergeCell ref="AG223:AK223"/>
    <mergeCell ref="C220:H220"/>
    <mergeCell ref="I220:J220"/>
    <mergeCell ref="K220:M220"/>
    <mergeCell ref="N220:Q220"/>
    <mergeCell ref="R220:S220"/>
    <mergeCell ref="T220:W220"/>
    <mergeCell ref="X220:AA220"/>
    <mergeCell ref="AB220:AF220"/>
    <mergeCell ref="AG220:AK220"/>
    <mergeCell ref="C221:H221"/>
    <mergeCell ref="I221:J221"/>
    <mergeCell ref="K221:M221"/>
    <mergeCell ref="N221:Q221"/>
    <mergeCell ref="R221:S221"/>
    <mergeCell ref="T221:W221"/>
    <mergeCell ref="X221:AA221"/>
    <mergeCell ref="AB221:AF221"/>
    <mergeCell ref="AG221:AK221"/>
    <mergeCell ref="T217:W217"/>
    <mergeCell ref="X217:AA217"/>
    <mergeCell ref="AB217:AF217"/>
    <mergeCell ref="AG217:AK217"/>
    <mergeCell ref="C218:H218"/>
    <mergeCell ref="I218:J218"/>
    <mergeCell ref="K218:M218"/>
    <mergeCell ref="N218:Q218"/>
    <mergeCell ref="R218:S218"/>
    <mergeCell ref="T218:W218"/>
    <mergeCell ref="X218:AA218"/>
    <mergeCell ref="AB218:AF218"/>
    <mergeCell ref="AG218:AK218"/>
    <mergeCell ref="C219:H219"/>
    <mergeCell ref="I219:J219"/>
    <mergeCell ref="K219:M219"/>
    <mergeCell ref="N219:Q219"/>
    <mergeCell ref="R219:S219"/>
    <mergeCell ref="T219:W219"/>
    <mergeCell ref="X219:AA219"/>
    <mergeCell ref="AB219:AF219"/>
    <mergeCell ref="AG219:AK219"/>
    <mergeCell ref="C217:H217"/>
    <mergeCell ref="I217:J217"/>
    <mergeCell ref="K217:M217"/>
    <mergeCell ref="N217:Q217"/>
    <mergeCell ref="R217:S217"/>
    <mergeCell ref="C207:H207"/>
    <mergeCell ref="I207:J207"/>
    <mergeCell ref="K207:M207"/>
    <mergeCell ref="N207:Q207"/>
    <mergeCell ref="R207:S207"/>
    <mergeCell ref="T207:W207"/>
    <mergeCell ref="X207:AA207"/>
    <mergeCell ref="AB207:AF207"/>
    <mergeCell ref="AG207:AK207"/>
    <mergeCell ref="C208:H208"/>
    <mergeCell ref="I208:J208"/>
    <mergeCell ref="K208:M208"/>
    <mergeCell ref="N208:Q208"/>
    <mergeCell ref="R208:S208"/>
    <mergeCell ref="T208:W208"/>
    <mergeCell ref="X208:AA208"/>
    <mergeCell ref="AB208:AF208"/>
    <mergeCell ref="AG208:AK208"/>
    <mergeCell ref="T204:W204"/>
    <mergeCell ref="X204:AA204"/>
    <mergeCell ref="AB204:AF204"/>
    <mergeCell ref="AG204:AK204"/>
    <mergeCell ref="C205:H205"/>
    <mergeCell ref="I205:J205"/>
    <mergeCell ref="K205:M205"/>
    <mergeCell ref="N205:Q205"/>
    <mergeCell ref="R205:S205"/>
    <mergeCell ref="T205:W205"/>
    <mergeCell ref="X205:AA205"/>
    <mergeCell ref="AB205:AF205"/>
    <mergeCell ref="AG205:AK205"/>
    <mergeCell ref="C206:H206"/>
    <mergeCell ref="I206:J206"/>
    <mergeCell ref="K206:M206"/>
    <mergeCell ref="N206:Q206"/>
    <mergeCell ref="R206:S206"/>
    <mergeCell ref="T206:W206"/>
    <mergeCell ref="X206:AA206"/>
    <mergeCell ref="AB206:AF206"/>
    <mergeCell ref="AG206:AK206"/>
    <mergeCell ref="C209:H209"/>
    <mergeCell ref="I209:J209"/>
    <mergeCell ref="K209:M209"/>
    <mergeCell ref="N209:Q209"/>
    <mergeCell ref="R209:S209"/>
    <mergeCell ref="T209:W209"/>
    <mergeCell ref="X209:AA209"/>
    <mergeCell ref="AB209:AF209"/>
    <mergeCell ref="AG209:AK209"/>
    <mergeCell ref="C202:H202"/>
    <mergeCell ref="I202:J202"/>
    <mergeCell ref="K202:M202"/>
    <mergeCell ref="N202:Q202"/>
    <mergeCell ref="R202:S202"/>
    <mergeCell ref="T202:W202"/>
    <mergeCell ref="X202:AA202"/>
    <mergeCell ref="AB202:AF202"/>
    <mergeCell ref="AG202:AK202"/>
    <mergeCell ref="C203:H203"/>
    <mergeCell ref="I203:J203"/>
    <mergeCell ref="K203:M203"/>
    <mergeCell ref="N203:Q203"/>
    <mergeCell ref="R203:S203"/>
    <mergeCell ref="T203:W203"/>
    <mergeCell ref="X203:AA203"/>
    <mergeCell ref="AB203:AF203"/>
    <mergeCell ref="AG203:AK203"/>
    <mergeCell ref="C204:H204"/>
    <mergeCell ref="I204:J204"/>
    <mergeCell ref="K204:M204"/>
    <mergeCell ref="N204:Q204"/>
    <mergeCell ref="R204:S204"/>
    <mergeCell ref="C200:H200"/>
    <mergeCell ref="I200:J200"/>
    <mergeCell ref="K200:M200"/>
    <mergeCell ref="N200:Q200"/>
    <mergeCell ref="R200:S200"/>
    <mergeCell ref="T200:W200"/>
    <mergeCell ref="X200:AA200"/>
    <mergeCell ref="AB200:AF200"/>
    <mergeCell ref="AG200:AK200"/>
    <mergeCell ref="C201:H201"/>
    <mergeCell ref="I201:J201"/>
    <mergeCell ref="K201:M201"/>
    <mergeCell ref="N201:Q201"/>
    <mergeCell ref="R201:S201"/>
    <mergeCell ref="T201:W201"/>
    <mergeCell ref="X201:AA201"/>
    <mergeCell ref="AB201:AF201"/>
    <mergeCell ref="AG201:AK201"/>
    <mergeCell ref="T197:W197"/>
    <mergeCell ref="X197:AA197"/>
    <mergeCell ref="AB197:AF197"/>
    <mergeCell ref="AG197:AK197"/>
    <mergeCell ref="C198:H198"/>
    <mergeCell ref="I198:J198"/>
    <mergeCell ref="K198:M198"/>
    <mergeCell ref="N198:Q198"/>
    <mergeCell ref="R198:S198"/>
    <mergeCell ref="T198:W198"/>
    <mergeCell ref="X198:AA198"/>
    <mergeCell ref="AB198:AF198"/>
    <mergeCell ref="AG198:AK198"/>
    <mergeCell ref="C199:H199"/>
    <mergeCell ref="I199:J199"/>
    <mergeCell ref="K199:M199"/>
    <mergeCell ref="N199:Q199"/>
    <mergeCell ref="R199:S199"/>
    <mergeCell ref="T199:W199"/>
    <mergeCell ref="X199:AA199"/>
    <mergeCell ref="AB199:AF199"/>
    <mergeCell ref="AG199:AK199"/>
    <mergeCell ref="C215:H215"/>
    <mergeCell ref="I215:J215"/>
    <mergeCell ref="K215:M215"/>
    <mergeCell ref="N215:Q215"/>
    <mergeCell ref="R215:S215"/>
    <mergeCell ref="T215:W215"/>
    <mergeCell ref="X215:AA215"/>
    <mergeCell ref="AB215:AF215"/>
    <mergeCell ref="AG215:AK215"/>
    <mergeCell ref="C216:H216"/>
    <mergeCell ref="I216:J216"/>
    <mergeCell ref="K216:M216"/>
    <mergeCell ref="N216:Q216"/>
    <mergeCell ref="R216:S216"/>
    <mergeCell ref="T216:W216"/>
    <mergeCell ref="X216:AA216"/>
    <mergeCell ref="AB216:AF216"/>
    <mergeCell ref="AG216:AK216"/>
    <mergeCell ref="C213:H213"/>
    <mergeCell ref="I213:J213"/>
    <mergeCell ref="K213:M213"/>
    <mergeCell ref="N213:Q213"/>
    <mergeCell ref="R213:S213"/>
    <mergeCell ref="T213:W213"/>
    <mergeCell ref="X213:AA213"/>
    <mergeCell ref="AB213:AF213"/>
    <mergeCell ref="AG213:AK213"/>
    <mergeCell ref="C214:H214"/>
    <mergeCell ref="I214:J214"/>
    <mergeCell ref="K214:M214"/>
    <mergeCell ref="N214:Q214"/>
    <mergeCell ref="R214:S214"/>
    <mergeCell ref="T214:W214"/>
    <mergeCell ref="X214:AA214"/>
    <mergeCell ref="AB214:AF214"/>
    <mergeCell ref="AG214:AK214"/>
    <mergeCell ref="C211:H211"/>
    <mergeCell ref="I211:J211"/>
    <mergeCell ref="K211:M211"/>
    <mergeCell ref="N211:Q211"/>
    <mergeCell ref="R211:S211"/>
    <mergeCell ref="T211:W211"/>
    <mergeCell ref="X211:AA211"/>
    <mergeCell ref="AB211:AF211"/>
    <mergeCell ref="AG211:AK211"/>
    <mergeCell ref="C212:H212"/>
    <mergeCell ref="I212:J212"/>
    <mergeCell ref="K212:M212"/>
    <mergeCell ref="N212:Q212"/>
    <mergeCell ref="R212:S212"/>
    <mergeCell ref="T212:W212"/>
    <mergeCell ref="X212:AA212"/>
    <mergeCell ref="AB212:AF212"/>
    <mergeCell ref="AG212:AK212"/>
    <mergeCell ref="C195:H195"/>
    <mergeCell ref="I195:J195"/>
    <mergeCell ref="K195:M195"/>
    <mergeCell ref="N195:Q195"/>
    <mergeCell ref="R195:S195"/>
    <mergeCell ref="T195:W195"/>
    <mergeCell ref="X195:AA195"/>
    <mergeCell ref="AB195:AF195"/>
    <mergeCell ref="AG195:AK195"/>
    <mergeCell ref="C210:H210"/>
    <mergeCell ref="I210:J210"/>
    <mergeCell ref="K210:M210"/>
    <mergeCell ref="N210:Q210"/>
    <mergeCell ref="R210:S210"/>
    <mergeCell ref="T210:W210"/>
    <mergeCell ref="X210:AA210"/>
    <mergeCell ref="AB210:AF210"/>
    <mergeCell ref="AG210:AK210"/>
    <mergeCell ref="C196:H196"/>
    <mergeCell ref="I196:J196"/>
    <mergeCell ref="K196:M196"/>
    <mergeCell ref="N196:Q196"/>
    <mergeCell ref="R196:S196"/>
    <mergeCell ref="T196:W196"/>
    <mergeCell ref="X196:AA196"/>
    <mergeCell ref="AB196:AF196"/>
    <mergeCell ref="AG196:AK196"/>
    <mergeCell ref="C197:H197"/>
    <mergeCell ref="I197:J197"/>
    <mergeCell ref="K197:M197"/>
    <mergeCell ref="N197:Q197"/>
    <mergeCell ref="R197:S197"/>
    <mergeCell ref="C193:H193"/>
    <mergeCell ref="I193:J193"/>
    <mergeCell ref="K193:M193"/>
    <mergeCell ref="N193:Q193"/>
    <mergeCell ref="R193:S193"/>
    <mergeCell ref="T193:W193"/>
    <mergeCell ref="X193:AA193"/>
    <mergeCell ref="AB193:AF193"/>
    <mergeCell ref="AG193:AK193"/>
    <mergeCell ref="C194:H194"/>
    <mergeCell ref="I194:J194"/>
    <mergeCell ref="K194:M194"/>
    <mergeCell ref="N194:Q194"/>
    <mergeCell ref="R194:S194"/>
    <mergeCell ref="T194:W194"/>
    <mergeCell ref="X194:AA194"/>
    <mergeCell ref="AB194:AF194"/>
    <mergeCell ref="AG194:AK194"/>
    <mergeCell ref="C191:H191"/>
    <mergeCell ref="I191:J191"/>
    <mergeCell ref="K191:M191"/>
    <mergeCell ref="N191:Q191"/>
    <mergeCell ref="R191:S191"/>
    <mergeCell ref="T191:W191"/>
    <mergeCell ref="X191:AA191"/>
    <mergeCell ref="AB191:AF191"/>
    <mergeCell ref="AG191:AK191"/>
    <mergeCell ref="C192:H192"/>
    <mergeCell ref="I192:J192"/>
    <mergeCell ref="K192:M192"/>
    <mergeCell ref="N192:Q192"/>
    <mergeCell ref="R192:S192"/>
    <mergeCell ref="T192:W192"/>
    <mergeCell ref="X192:AA192"/>
    <mergeCell ref="AB192:AF192"/>
    <mergeCell ref="AG192:AK192"/>
    <mergeCell ref="C189:H189"/>
    <mergeCell ref="I189:J189"/>
    <mergeCell ref="K189:M189"/>
    <mergeCell ref="N189:Q189"/>
    <mergeCell ref="R189:S189"/>
    <mergeCell ref="T189:W189"/>
    <mergeCell ref="X189:AA189"/>
    <mergeCell ref="AB189:AF189"/>
    <mergeCell ref="AG189:AK189"/>
    <mergeCell ref="C190:H190"/>
    <mergeCell ref="I190:J190"/>
    <mergeCell ref="K190:M190"/>
    <mergeCell ref="N190:Q190"/>
    <mergeCell ref="R190:S190"/>
    <mergeCell ref="T190:W190"/>
    <mergeCell ref="X190:AA190"/>
    <mergeCell ref="AB190:AF190"/>
    <mergeCell ref="AG190:AK190"/>
    <mergeCell ref="C187:H187"/>
    <mergeCell ref="I187:J187"/>
    <mergeCell ref="K187:M187"/>
    <mergeCell ref="N187:Q187"/>
    <mergeCell ref="R187:S187"/>
    <mergeCell ref="T187:W187"/>
    <mergeCell ref="X187:AA187"/>
    <mergeCell ref="AB187:AF187"/>
    <mergeCell ref="AG187:AK187"/>
    <mergeCell ref="C188:H188"/>
    <mergeCell ref="I188:J188"/>
    <mergeCell ref="K188:M188"/>
    <mergeCell ref="N188:Q188"/>
    <mergeCell ref="R188:S188"/>
    <mergeCell ref="T188:W188"/>
    <mergeCell ref="X188:AA188"/>
    <mergeCell ref="AB188:AF188"/>
    <mergeCell ref="AG188:AK188"/>
    <mergeCell ref="C185:H185"/>
    <mergeCell ref="I185:J185"/>
    <mergeCell ref="K185:M185"/>
    <mergeCell ref="N185:Q185"/>
    <mergeCell ref="R185:S185"/>
    <mergeCell ref="T185:W185"/>
    <mergeCell ref="X185:AA185"/>
    <mergeCell ref="AB185:AF185"/>
    <mergeCell ref="AG185:AK185"/>
    <mergeCell ref="C186:H186"/>
    <mergeCell ref="I186:J186"/>
    <mergeCell ref="K186:M186"/>
    <mergeCell ref="N186:Q186"/>
    <mergeCell ref="R186:S186"/>
    <mergeCell ref="T186:W186"/>
    <mergeCell ref="X186:AA186"/>
    <mergeCell ref="AB186:AF186"/>
    <mergeCell ref="AG186:AK186"/>
    <mergeCell ref="C136:G136"/>
    <mergeCell ref="I136:L136"/>
    <mergeCell ref="N136:P136"/>
    <mergeCell ref="Q136:S136"/>
    <mergeCell ref="T136:V136"/>
    <mergeCell ref="W136:Y136"/>
    <mergeCell ref="Z136:AB136"/>
    <mergeCell ref="AC136:AE136"/>
    <mergeCell ref="AF136:AH136"/>
    <mergeCell ref="AI136:AK136"/>
    <mergeCell ref="AL136:AM136"/>
    <mergeCell ref="C137:G137"/>
    <mergeCell ref="I137:L137"/>
    <mergeCell ref="N137:P137"/>
    <mergeCell ref="Q137:S137"/>
    <mergeCell ref="T137:V137"/>
    <mergeCell ref="W137:Y137"/>
    <mergeCell ref="Z137:AB137"/>
    <mergeCell ref="AC137:AE137"/>
    <mergeCell ref="AF137:AH137"/>
    <mergeCell ref="AI137:AK137"/>
    <mergeCell ref="AL137:AM137"/>
    <mergeCell ref="C134:G134"/>
    <mergeCell ref="I134:L134"/>
    <mergeCell ref="N134:P134"/>
    <mergeCell ref="Q134:S134"/>
    <mergeCell ref="T134:V134"/>
    <mergeCell ref="W134:Y134"/>
    <mergeCell ref="Z134:AB134"/>
    <mergeCell ref="AC134:AE134"/>
    <mergeCell ref="AF134:AH134"/>
    <mergeCell ref="AI134:AK134"/>
    <mergeCell ref="AL134:AM134"/>
    <mergeCell ref="C135:G135"/>
    <mergeCell ref="I135:L135"/>
    <mergeCell ref="N135:P135"/>
    <mergeCell ref="Q135:S135"/>
    <mergeCell ref="T135:V135"/>
    <mergeCell ref="W135:Y135"/>
    <mergeCell ref="Z135:AB135"/>
    <mergeCell ref="AC135:AE135"/>
    <mergeCell ref="AF135:AH135"/>
    <mergeCell ref="AI135:AK135"/>
    <mergeCell ref="AL135:AM135"/>
    <mergeCell ref="C132:G132"/>
    <mergeCell ref="I132:L132"/>
    <mergeCell ref="N132:P132"/>
    <mergeCell ref="Q132:S132"/>
    <mergeCell ref="T132:V132"/>
    <mergeCell ref="W132:Y132"/>
    <mergeCell ref="Z132:AB132"/>
    <mergeCell ref="AC132:AE132"/>
    <mergeCell ref="AF132:AH132"/>
    <mergeCell ref="AI132:AK132"/>
    <mergeCell ref="AL132:AM132"/>
    <mergeCell ref="C133:G133"/>
    <mergeCell ref="I133:L133"/>
    <mergeCell ref="N133:P133"/>
    <mergeCell ref="Q133:S133"/>
    <mergeCell ref="T133:V133"/>
    <mergeCell ref="W133:Y133"/>
    <mergeCell ref="Z133:AB133"/>
    <mergeCell ref="AC133:AE133"/>
    <mergeCell ref="AF133:AH133"/>
    <mergeCell ref="AI133:AK133"/>
    <mergeCell ref="AL133:AM133"/>
    <mergeCell ref="C130:G130"/>
    <mergeCell ref="I130:L130"/>
    <mergeCell ref="N130:P130"/>
    <mergeCell ref="Q130:S130"/>
    <mergeCell ref="T130:V130"/>
    <mergeCell ref="W130:Y130"/>
    <mergeCell ref="Z130:AB130"/>
    <mergeCell ref="AC130:AE130"/>
    <mergeCell ref="AF130:AH130"/>
    <mergeCell ref="AI130:AK130"/>
    <mergeCell ref="AL130:AM130"/>
    <mergeCell ref="C131:G131"/>
    <mergeCell ref="I131:L131"/>
    <mergeCell ref="N131:P131"/>
    <mergeCell ref="Q131:S131"/>
    <mergeCell ref="T131:V131"/>
    <mergeCell ref="W131:Y131"/>
    <mergeCell ref="Z131:AB131"/>
    <mergeCell ref="AC131:AE131"/>
    <mergeCell ref="AF131:AH131"/>
    <mergeCell ref="AI131:AK131"/>
    <mergeCell ref="AL131:AM131"/>
    <mergeCell ref="C128:G128"/>
    <mergeCell ref="I128:L128"/>
    <mergeCell ref="N128:P128"/>
    <mergeCell ref="Q128:S128"/>
    <mergeCell ref="T128:V128"/>
    <mergeCell ref="W128:Y128"/>
    <mergeCell ref="Z128:AB128"/>
    <mergeCell ref="AC128:AE128"/>
    <mergeCell ref="AF128:AH128"/>
    <mergeCell ref="AI128:AK128"/>
    <mergeCell ref="AL128:AM128"/>
    <mergeCell ref="C129:G129"/>
    <mergeCell ref="I129:L129"/>
    <mergeCell ref="N129:P129"/>
    <mergeCell ref="Q129:S129"/>
    <mergeCell ref="T129:V129"/>
    <mergeCell ref="W129:Y129"/>
    <mergeCell ref="Z129:AB129"/>
    <mergeCell ref="AC129:AE129"/>
    <mergeCell ref="AF129:AH129"/>
    <mergeCell ref="AI129:AK129"/>
    <mergeCell ref="AL129:AM129"/>
    <mergeCell ref="C126:G126"/>
    <mergeCell ref="I126:L126"/>
    <mergeCell ref="N126:P126"/>
    <mergeCell ref="Q126:S126"/>
    <mergeCell ref="T126:V126"/>
    <mergeCell ref="W126:Y126"/>
    <mergeCell ref="Z126:AB126"/>
    <mergeCell ref="AC126:AE126"/>
    <mergeCell ref="AF126:AH126"/>
    <mergeCell ref="AI126:AK126"/>
    <mergeCell ref="AL126:AM126"/>
    <mergeCell ref="C127:G127"/>
    <mergeCell ref="I127:L127"/>
    <mergeCell ref="N127:P127"/>
    <mergeCell ref="Q127:S127"/>
    <mergeCell ref="T127:V127"/>
    <mergeCell ref="W127:Y127"/>
    <mergeCell ref="Z127:AB127"/>
    <mergeCell ref="AC127:AE127"/>
    <mergeCell ref="AF127:AH127"/>
    <mergeCell ref="AI127:AK127"/>
    <mergeCell ref="AL127:AM127"/>
    <mergeCell ref="C124:G124"/>
    <mergeCell ref="I124:L124"/>
    <mergeCell ref="N124:P124"/>
    <mergeCell ref="Q124:S124"/>
    <mergeCell ref="T124:V124"/>
    <mergeCell ref="W124:Y124"/>
    <mergeCell ref="Z124:AB124"/>
    <mergeCell ref="AC124:AE124"/>
    <mergeCell ref="AF124:AH124"/>
    <mergeCell ref="AI124:AK124"/>
    <mergeCell ref="AL124:AM124"/>
    <mergeCell ref="C125:G125"/>
    <mergeCell ref="I125:L125"/>
    <mergeCell ref="N125:P125"/>
    <mergeCell ref="Q125:S125"/>
    <mergeCell ref="T125:V125"/>
    <mergeCell ref="W125:Y125"/>
    <mergeCell ref="Z125:AB125"/>
    <mergeCell ref="AC125:AE125"/>
    <mergeCell ref="AF125:AH125"/>
    <mergeCell ref="AI125:AK125"/>
    <mergeCell ref="AL125:AM125"/>
    <mergeCell ref="C122:G122"/>
    <mergeCell ref="I122:L122"/>
    <mergeCell ref="N122:P122"/>
    <mergeCell ref="Q122:S122"/>
    <mergeCell ref="T122:V122"/>
    <mergeCell ref="W122:Y122"/>
    <mergeCell ref="Z122:AB122"/>
    <mergeCell ref="AC122:AE122"/>
    <mergeCell ref="AF122:AH122"/>
    <mergeCell ref="AI122:AK122"/>
    <mergeCell ref="AL122:AM122"/>
    <mergeCell ref="C123:G123"/>
    <mergeCell ref="I123:L123"/>
    <mergeCell ref="N123:P123"/>
    <mergeCell ref="Q123:S123"/>
    <mergeCell ref="T123:V123"/>
    <mergeCell ref="W123:Y123"/>
    <mergeCell ref="Z123:AB123"/>
    <mergeCell ref="AC123:AE123"/>
    <mergeCell ref="AF123:AH123"/>
    <mergeCell ref="AI123:AK123"/>
    <mergeCell ref="AL123:AM123"/>
    <mergeCell ref="C120:G120"/>
    <mergeCell ref="I120:L120"/>
    <mergeCell ref="N120:P120"/>
    <mergeCell ref="Q120:S120"/>
    <mergeCell ref="T120:V120"/>
    <mergeCell ref="W120:Y120"/>
    <mergeCell ref="Z120:AB120"/>
    <mergeCell ref="AC120:AE120"/>
    <mergeCell ref="AF120:AH120"/>
    <mergeCell ref="AI120:AK120"/>
    <mergeCell ref="AL120:AM120"/>
    <mergeCell ref="C121:G121"/>
    <mergeCell ref="I121:L121"/>
    <mergeCell ref="N121:P121"/>
    <mergeCell ref="Q121:S121"/>
    <mergeCell ref="T121:V121"/>
    <mergeCell ref="W121:Y121"/>
    <mergeCell ref="Z121:AB121"/>
    <mergeCell ref="AC121:AE121"/>
    <mergeCell ref="AF121:AH121"/>
    <mergeCell ref="AI121:AK121"/>
    <mergeCell ref="AL121:AM121"/>
    <mergeCell ref="C118:G118"/>
    <mergeCell ref="I118:L118"/>
    <mergeCell ref="N118:P118"/>
    <mergeCell ref="Q118:S118"/>
    <mergeCell ref="T118:V118"/>
    <mergeCell ref="W118:Y118"/>
    <mergeCell ref="Z118:AB118"/>
    <mergeCell ref="AC118:AE118"/>
    <mergeCell ref="AF118:AH118"/>
    <mergeCell ref="AI118:AK118"/>
    <mergeCell ref="AL118:AM118"/>
    <mergeCell ref="C119:G119"/>
    <mergeCell ref="I119:L119"/>
    <mergeCell ref="N119:P119"/>
    <mergeCell ref="Q119:S119"/>
    <mergeCell ref="T119:V119"/>
    <mergeCell ref="W119:Y119"/>
    <mergeCell ref="Z119:AB119"/>
    <mergeCell ref="AC119:AE119"/>
    <mergeCell ref="AF119:AH119"/>
    <mergeCell ref="AI119:AK119"/>
    <mergeCell ref="AL119:AM119"/>
    <mergeCell ref="C116:G116"/>
    <mergeCell ref="I116:L116"/>
    <mergeCell ref="N116:P116"/>
    <mergeCell ref="Q116:S116"/>
    <mergeCell ref="T116:V116"/>
    <mergeCell ref="W116:Y116"/>
    <mergeCell ref="Z116:AB116"/>
    <mergeCell ref="AC116:AE116"/>
    <mergeCell ref="AF116:AH116"/>
    <mergeCell ref="AI116:AK116"/>
    <mergeCell ref="AL116:AM116"/>
    <mergeCell ref="C117:G117"/>
    <mergeCell ref="I117:L117"/>
    <mergeCell ref="N117:P117"/>
    <mergeCell ref="Q117:S117"/>
    <mergeCell ref="T117:V117"/>
    <mergeCell ref="W117:Y117"/>
    <mergeCell ref="Z117:AB117"/>
    <mergeCell ref="AC117:AE117"/>
    <mergeCell ref="AF117:AH117"/>
    <mergeCell ref="AI117:AK117"/>
    <mergeCell ref="AL117:AM117"/>
    <mergeCell ref="C114:G114"/>
    <mergeCell ref="I114:L114"/>
    <mergeCell ref="N114:P114"/>
    <mergeCell ref="Q114:S114"/>
    <mergeCell ref="T114:V114"/>
    <mergeCell ref="W114:Y114"/>
    <mergeCell ref="Z114:AB114"/>
    <mergeCell ref="AC114:AE114"/>
    <mergeCell ref="AF114:AH114"/>
    <mergeCell ref="AI114:AK114"/>
    <mergeCell ref="AL114:AM114"/>
    <mergeCell ref="C115:G115"/>
    <mergeCell ref="I115:L115"/>
    <mergeCell ref="N115:P115"/>
    <mergeCell ref="Q115:S115"/>
    <mergeCell ref="T115:V115"/>
    <mergeCell ref="W115:Y115"/>
    <mergeCell ref="Z115:AB115"/>
    <mergeCell ref="AC115:AE115"/>
    <mergeCell ref="AF115:AH115"/>
    <mergeCell ref="AI115:AK115"/>
    <mergeCell ref="AL115:AM115"/>
    <mergeCell ref="C112:G112"/>
    <mergeCell ref="I112:L112"/>
    <mergeCell ref="N112:P112"/>
    <mergeCell ref="Q112:S112"/>
    <mergeCell ref="T112:V112"/>
    <mergeCell ref="W112:Y112"/>
    <mergeCell ref="Z112:AB112"/>
    <mergeCell ref="AC112:AE112"/>
    <mergeCell ref="AF112:AH112"/>
    <mergeCell ref="AI112:AK112"/>
    <mergeCell ref="AL112:AM112"/>
    <mergeCell ref="C113:G113"/>
    <mergeCell ref="I113:L113"/>
    <mergeCell ref="N113:P113"/>
    <mergeCell ref="Q113:S113"/>
    <mergeCell ref="T113:V113"/>
    <mergeCell ref="W113:Y113"/>
    <mergeCell ref="Z113:AB113"/>
    <mergeCell ref="AC113:AE113"/>
    <mergeCell ref="AF113:AH113"/>
    <mergeCell ref="AI113:AK113"/>
    <mergeCell ref="AL113:AM113"/>
    <mergeCell ref="C110:G110"/>
    <mergeCell ref="I110:L110"/>
    <mergeCell ref="N110:P110"/>
    <mergeCell ref="Q110:S110"/>
    <mergeCell ref="T110:V110"/>
    <mergeCell ref="W110:Y110"/>
    <mergeCell ref="Z110:AB110"/>
    <mergeCell ref="AC110:AE110"/>
    <mergeCell ref="AF110:AH110"/>
    <mergeCell ref="AI110:AK110"/>
    <mergeCell ref="AL110:AM110"/>
    <mergeCell ref="C111:G111"/>
    <mergeCell ref="I111:L111"/>
    <mergeCell ref="N111:P111"/>
    <mergeCell ref="Q111:S111"/>
    <mergeCell ref="T111:V111"/>
    <mergeCell ref="W111:Y111"/>
    <mergeCell ref="Z111:AB111"/>
    <mergeCell ref="AC111:AE111"/>
    <mergeCell ref="AF111:AH111"/>
    <mergeCell ref="AI111:AK111"/>
    <mergeCell ref="AL111:AM111"/>
    <mergeCell ref="C108:G108"/>
    <mergeCell ref="I108:L108"/>
    <mergeCell ref="N108:P108"/>
    <mergeCell ref="Q108:S108"/>
    <mergeCell ref="T108:V108"/>
    <mergeCell ref="W108:Y108"/>
    <mergeCell ref="Z108:AB108"/>
    <mergeCell ref="AC108:AE108"/>
    <mergeCell ref="AF108:AH108"/>
    <mergeCell ref="AI108:AK108"/>
    <mergeCell ref="AL108:AM108"/>
    <mergeCell ref="C109:G109"/>
    <mergeCell ref="I109:L109"/>
    <mergeCell ref="N109:P109"/>
    <mergeCell ref="Q109:S109"/>
    <mergeCell ref="T109:V109"/>
    <mergeCell ref="W109:Y109"/>
    <mergeCell ref="Z109:AB109"/>
    <mergeCell ref="AC109:AE109"/>
    <mergeCell ref="AF109:AH109"/>
    <mergeCell ref="AI109:AK109"/>
    <mergeCell ref="AL109:AM109"/>
    <mergeCell ref="C106:G106"/>
    <mergeCell ref="I106:L106"/>
    <mergeCell ref="N106:P106"/>
    <mergeCell ref="Q106:S106"/>
    <mergeCell ref="T106:V106"/>
    <mergeCell ref="W106:Y106"/>
    <mergeCell ref="Z106:AB106"/>
    <mergeCell ref="AC106:AE106"/>
    <mergeCell ref="AF106:AH106"/>
    <mergeCell ref="AI106:AK106"/>
    <mergeCell ref="AL106:AM106"/>
    <mergeCell ref="C107:G107"/>
    <mergeCell ref="I107:L107"/>
    <mergeCell ref="N107:P107"/>
    <mergeCell ref="Q107:S107"/>
    <mergeCell ref="T107:V107"/>
    <mergeCell ref="W107:Y107"/>
    <mergeCell ref="Z107:AB107"/>
    <mergeCell ref="AC107:AE107"/>
    <mergeCell ref="AF107:AH107"/>
    <mergeCell ref="AI107:AK107"/>
    <mergeCell ref="AL107:AM107"/>
    <mergeCell ref="W104:Y104"/>
    <mergeCell ref="Z104:AB104"/>
    <mergeCell ref="AC104:AE104"/>
    <mergeCell ref="AF104:AH104"/>
    <mergeCell ref="AI104:AK104"/>
    <mergeCell ref="AL104:AM104"/>
    <mergeCell ref="C105:G105"/>
    <mergeCell ref="I105:L105"/>
    <mergeCell ref="N105:P105"/>
    <mergeCell ref="Q105:S105"/>
    <mergeCell ref="T105:V105"/>
    <mergeCell ref="W105:Y105"/>
    <mergeCell ref="Z105:AB105"/>
    <mergeCell ref="AC105:AE105"/>
    <mergeCell ref="AF105:AH105"/>
    <mergeCell ref="AI105:AK105"/>
    <mergeCell ref="AL105:AM105"/>
    <mergeCell ref="AI101:AK101"/>
    <mergeCell ref="AL101:AM101"/>
    <mergeCell ref="C102:G102"/>
    <mergeCell ref="I102:L102"/>
    <mergeCell ref="N102:P102"/>
    <mergeCell ref="Q102:S102"/>
    <mergeCell ref="T102:V102"/>
    <mergeCell ref="W102:Y102"/>
    <mergeCell ref="Z102:AB102"/>
    <mergeCell ref="AC102:AE102"/>
    <mergeCell ref="AF102:AH102"/>
    <mergeCell ref="AI102:AK102"/>
    <mergeCell ref="AL102:AM102"/>
    <mergeCell ref="C103:G103"/>
    <mergeCell ref="I103:L103"/>
    <mergeCell ref="N103:P103"/>
    <mergeCell ref="Q103:S103"/>
    <mergeCell ref="T103:V103"/>
    <mergeCell ref="W103:Y103"/>
    <mergeCell ref="Z103:AB103"/>
    <mergeCell ref="AC103:AE103"/>
    <mergeCell ref="AF103:AH103"/>
    <mergeCell ref="AI103:AK103"/>
    <mergeCell ref="AL103:AM103"/>
    <mergeCell ref="AI98:AK98"/>
    <mergeCell ref="AL98:AM98"/>
    <mergeCell ref="C99:G99"/>
    <mergeCell ref="I99:L99"/>
    <mergeCell ref="N99:P99"/>
    <mergeCell ref="Q99:S99"/>
    <mergeCell ref="T99:V99"/>
    <mergeCell ref="W99:Y99"/>
    <mergeCell ref="Z99:AB99"/>
    <mergeCell ref="AC99:AE99"/>
    <mergeCell ref="AF99:AH99"/>
    <mergeCell ref="AI99:AK99"/>
    <mergeCell ref="AL99:AM99"/>
    <mergeCell ref="C100:G100"/>
    <mergeCell ref="I100:L100"/>
    <mergeCell ref="N100:P100"/>
    <mergeCell ref="Q100:S100"/>
    <mergeCell ref="T100:V100"/>
    <mergeCell ref="W100:Y100"/>
    <mergeCell ref="Z100:AB100"/>
    <mergeCell ref="AC100:AE100"/>
    <mergeCell ref="AF100:AH100"/>
    <mergeCell ref="AI100:AK100"/>
    <mergeCell ref="AL100:AM100"/>
    <mergeCell ref="Y321:AB321"/>
    <mergeCell ref="AC314:AF317"/>
    <mergeCell ref="AC318:AF318"/>
    <mergeCell ref="AC319:AF319"/>
    <mergeCell ref="AC320:AF320"/>
    <mergeCell ref="AC321:AF321"/>
    <mergeCell ref="B314:H317"/>
    <mergeCell ref="I314:L317"/>
    <mergeCell ref="C318:H318"/>
    <mergeCell ref="C98:G98"/>
    <mergeCell ref="I98:L98"/>
    <mergeCell ref="N98:P98"/>
    <mergeCell ref="Q98:S98"/>
    <mergeCell ref="T98:V98"/>
    <mergeCell ref="W98:Y98"/>
    <mergeCell ref="Z98:AB98"/>
    <mergeCell ref="AC98:AE98"/>
    <mergeCell ref="AF98:AH98"/>
    <mergeCell ref="C101:G101"/>
    <mergeCell ref="I101:L101"/>
    <mergeCell ref="N101:P101"/>
    <mergeCell ref="Q101:S101"/>
    <mergeCell ref="T101:V101"/>
    <mergeCell ref="W101:Y101"/>
    <mergeCell ref="Z101:AB101"/>
    <mergeCell ref="AC101:AE101"/>
    <mergeCell ref="AF101:AH101"/>
    <mergeCell ref="C104:G104"/>
    <mergeCell ref="I104:L104"/>
    <mergeCell ref="N104:P104"/>
    <mergeCell ref="Q104:S104"/>
    <mergeCell ref="T104:V104"/>
    <mergeCell ref="W268:AA268"/>
    <mergeCell ref="AB268:AF268"/>
    <mergeCell ref="AG268:AK268"/>
    <mergeCell ref="C269:J269"/>
    <mergeCell ref="M269:Q269"/>
    <mergeCell ref="R269:V269"/>
    <mergeCell ref="W269:AA269"/>
    <mergeCell ref="AB269:AF269"/>
    <mergeCell ref="AG269:AK269"/>
    <mergeCell ref="B339:J339"/>
    <mergeCell ref="K339:S339"/>
    <mergeCell ref="T339:AB339"/>
    <mergeCell ref="AC339:AK339"/>
    <mergeCell ref="M314:P317"/>
    <mergeCell ref="M318:P318"/>
    <mergeCell ref="M319:P319"/>
    <mergeCell ref="M320:P320"/>
    <mergeCell ref="M321:P321"/>
    <mergeCell ref="Q314:T317"/>
    <mergeCell ref="Q318:T318"/>
    <mergeCell ref="Q319:T319"/>
    <mergeCell ref="Q320:T320"/>
    <mergeCell ref="Q321:T321"/>
    <mergeCell ref="U314:X317"/>
    <mergeCell ref="U318:X318"/>
    <mergeCell ref="U319:X319"/>
    <mergeCell ref="U320:X320"/>
    <mergeCell ref="U321:X321"/>
    <mergeCell ref="Y314:AB317"/>
    <mergeCell ref="Y318:AB318"/>
    <mergeCell ref="Y319:AB319"/>
    <mergeCell ref="Y320:AB320"/>
    <mergeCell ref="W267:AA267"/>
    <mergeCell ref="AB267:AF267"/>
    <mergeCell ref="AG267:AK267"/>
    <mergeCell ref="K266:L266"/>
    <mergeCell ref="K267:L267"/>
    <mergeCell ref="K268:L268"/>
    <mergeCell ref="K269:L269"/>
    <mergeCell ref="K310:L310"/>
    <mergeCell ref="C272:J272"/>
    <mergeCell ref="K272:L272"/>
    <mergeCell ref="C264:J264"/>
    <mergeCell ref="M264:Q264"/>
    <mergeCell ref="R264:V264"/>
    <mergeCell ref="W264:AA264"/>
    <mergeCell ref="AB264:AF264"/>
    <mergeCell ref="AG264:AK264"/>
    <mergeCell ref="C265:J265"/>
    <mergeCell ref="M265:Q265"/>
    <mergeCell ref="R265:V265"/>
    <mergeCell ref="W265:AA265"/>
    <mergeCell ref="AB265:AF265"/>
    <mergeCell ref="AG265:AK265"/>
    <mergeCell ref="K264:L264"/>
    <mergeCell ref="C310:J310"/>
    <mergeCell ref="M310:Q310"/>
    <mergeCell ref="R310:V310"/>
    <mergeCell ref="W310:AA310"/>
    <mergeCell ref="AB310:AF310"/>
    <mergeCell ref="AG310:AK310"/>
    <mergeCell ref="C268:J268"/>
    <mergeCell ref="M268:Q268"/>
    <mergeCell ref="R268:V268"/>
    <mergeCell ref="C262:J262"/>
    <mergeCell ref="M262:Q262"/>
    <mergeCell ref="R262:V262"/>
    <mergeCell ref="W262:AA262"/>
    <mergeCell ref="AB262:AF262"/>
    <mergeCell ref="AG262:AK262"/>
    <mergeCell ref="C263:J263"/>
    <mergeCell ref="M263:Q263"/>
    <mergeCell ref="R263:V263"/>
    <mergeCell ref="W263:AA263"/>
    <mergeCell ref="AB263:AF263"/>
    <mergeCell ref="AG263:AK263"/>
    <mergeCell ref="K265:L265"/>
    <mergeCell ref="C260:J260"/>
    <mergeCell ref="M260:Q260"/>
    <mergeCell ref="R260:V260"/>
    <mergeCell ref="W260:AA260"/>
    <mergeCell ref="AB260:AF260"/>
    <mergeCell ref="AG260:AK260"/>
    <mergeCell ref="C261:J261"/>
    <mergeCell ref="M261:Q261"/>
    <mergeCell ref="R261:V261"/>
    <mergeCell ref="W261:AA261"/>
    <mergeCell ref="AB261:AF261"/>
    <mergeCell ref="AG261:AK261"/>
    <mergeCell ref="K260:L260"/>
    <mergeCell ref="K261:L261"/>
    <mergeCell ref="K262:L262"/>
    <mergeCell ref="K263:L263"/>
    <mergeCell ref="C258:J258"/>
    <mergeCell ref="M258:Q258"/>
    <mergeCell ref="R258:V258"/>
    <mergeCell ref="W258:AA258"/>
    <mergeCell ref="AB258:AF258"/>
    <mergeCell ref="AG258:AK258"/>
    <mergeCell ref="C259:J259"/>
    <mergeCell ref="M259:Q259"/>
    <mergeCell ref="R259:V259"/>
    <mergeCell ref="W259:AA259"/>
    <mergeCell ref="AB259:AF259"/>
    <mergeCell ref="AG259:AK259"/>
    <mergeCell ref="C256:J256"/>
    <mergeCell ref="M256:Q256"/>
    <mergeCell ref="R256:V256"/>
    <mergeCell ref="W256:AA256"/>
    <mergeCell ref="AB256:AF256"/>
    <mergeCell ref="AG256:AK256"/>
    <mergeCell ref="C257:J257"/>
    <mergeCell ref="M257:Q257"/>
    <mergeCell ref="R257:V257"/>
    <mergeCell ref="W257:AA257"/>
    <mergeCell ref="AB257:AF257"/>
    <mergeCell ref="AG257:AK257"/>
    <mergeCell ref="K256:L256"/>
    <mergeCell ref="K257:L257"/>
    <mergeCell ref="K258:L258"/>
    <mergeCell ref="K259:L259"/>
    <mergeCell ref="C254:J254"/>
    <mergeCell ref="M254:Q254"/>
    <mergeCell ref="R254:V254"/>
    <mergeCell ref="W254:AA254"/>
    <mergeCell ref="AB254:AF254"/>
    <mergeCell ref="AG254:AK254"/>
    <mergeCell ref="C255:J255"/>
    <mergeCell ref="M255:Q255"/>
    <mergeCell ref="R255:V255"/>
    <mergeCell ref="W255:AA255"/>
    <mergeCell ref="AB255:AF255"/>
    <mergeCell ref="AG255:AK255"/>
    <mergeCell ref="C252:J252"/>
    <mergeCell ref="M252:Q252"/>
    <mergeCell ref="R252:V252"/>
    <mergeCell ref="W252:AA252"/>
    <mergeCell ref="AB252:AF252"/>
    <mergeCell ref="AG252:AK252"/>
    <mergeCell ref="C253:J253"/>
    <mergeCell ref="M253:Q253"/>
    <mergeCell ref="R253:V253"/>
    <mergeCell ref="W253:AA253"/>
    <mergeCell ref="AB253:AF253"/>
    <mergeCell ref="AG253:AK253"/>
    <mergeCell ref="K252:L252"/>
    <mergeCell ref="K253:L253"/>
    <mergeCell ref="K254:L254"/>
    <mergeCell ref="K255:L255"/>
    <mergeCell ref="C250:J250"/>
    <mergeCell ref="M250:Q250"/>
    <mergeCell ref="R250:V250"/>
    <mergeCell ref="W250:AA250"/>
    <mergeCell ref="AB250:AF250"/>
    <mergeCell ref="AG250:AK250"/>
    <mergeCell ref="C251:J251"/>
    <mergeCell ref="M251:Q251"/>
    <mergeCell ref="R251:V251"/>
    <mergeCell ref="W251:AA251"/>
    <mergeCell ref="AB251:AF251"/>
    <mergeCell ref="AG251:AK251"/>
    <mergeCell ref="W248:AA248"/>
    <mergeCell ref="AB248:AF248"/>
    <mergeCell ref="AG248:AK248"/>
    <mergeCell ref="C249:J249"/>
    <mergeCell ref="M249:Q249"/>
    <mergeCell ref="R249:V249"/>
    <mergeCell ref="W249:AA249"/>
    <mergeCell ref="AB249:AF249"/>
    <mergeCell ref="AG249:AK249"/>
    <mergeCell ref="R248:V248"/>
    <mergeCell ref="K248:L248"/>
    <mergeCell ref="K249:L249"/>
    <mergeCell ref="K250:L250"/>
    <mergeCell ref="K251:L251"/>
    <mergeCell ref="C247:J247"/>
    <mergeCell ref="M247:Q247"/>
    <mergeCell ref="R247:V247"/>
    <mergeCell ref="W247:AA247"/>
    <mergeCell ref="AB247:AF247"/>
    <mergeCell ref="AG247:AK247"/>
    <mergeCell ref="C248:J248"/>
    <mergeCell ref="M248:Q248"/>
    <mergeCell ref="K246:L246"/>
    <mergeCell ref="W244:AA244"/>
    <mergeCell ref="AB244:AF244"/>
    <mergeCell ref="AG244:AK244"/>
    <mergeCell ref="C245:J245"/>
    <mergeCell ref="M245:Q245"/>
    <mergeCell ref="R245:V245"/>
    <mergeCell ref="W245:AA245"/>
    <mergeCell ref="AB245:AF245"/>
    <mergeCell ref="AG245:AK245"/>
    <mergeCell ref="K247:L247"/>
    <mergeCell ref="W242:AA242"/>
    <mergeCell ref="AB242:AF242"/>
    <mergeCell ref="AG242:AK242"/>
    <mergeCell ref="C243:J243"/>
    <mergeCell ref="M243:Q243"/>
    <mergeCell ref="R243:V243"/>
    <mergeCell ref="W243:AA243"/>
    <mergeCell ref="AB243:AF243"/>
    <mergeCell ref="AG243:AK243"/>
    <mergeCell ref="C242:J242"/>
    <mergeCell ref="M242:Q242"/>
    <mergeCell ref="R242:V242"/>
    <mergeCell ref="C244:J244"/>
    <mergeCell ref="M244:Q244"/>
    <mergeCell ref="R244:V244"/>
    <mergeCell ref="C246:J246"/>
    <mergeCell ref="M246:Q246"/>
    <mergeCell ref="R246:V246"/>
    <mergeCell ref="K242:L242"/>
    <mergeCell ref="K243:L243"/>
    <mergeCell ref="K244:L244"/>
    <mergeCell ref="K245:L245"/>
    <mergeCell ref="W246:AA246"/>
    <mergeCell ref="AB246:AF246"/>
    <mergeCell ref="AG246:AK246"/>
    <mergeCell ref="W240:AA240"/>
    <mergeCell ref="AB240:AF240"/>
    <mergeCell ref="AG240:AK240"/>
    <mergeCell ref="C241:J241"/>
    <mergeCell ref="M241:Q241"/>
    <mergeCell ref="R241:V241"/>
    <mergeCell ref="W241:AA241"/>
    <mergeCell ref="AB241:AF241"/>
    <mergeCell ref="AG241:AK241"/>
    <mergeCell ref="W238:AA238"/>
    <mergeCell ref="AB238:AF238"/>
    <mergeCell ref="AG238:AK238"/>
    <mergeCell ref="C239:J239"/>
    <mergeCell ref="M239:Q239"/>
    <mergeCell ref="R239:V239"/>
    <mergeCell ref="W239:AA239"/>
    <mergeCell ref="AB239:AF239"/>
    <mergeCell ref="AG239:AK239"/>
    <mergeCell ref="C238:J238"/>
    <mergeCell ref="M238:Q238"/>
    <mergeCell ref="R238:V238"/>
    <mergeCell ref="C240:J240"/>
    <mergeCell ref="M240:Q240"/>
    <mergeCell ref="R240:V240"/>
    <mergeCell ref="K238:L238"/>
    <mergeCell ref="K239:L239"/>
    <mergeCell ref="K240:L240"/>
    <mergeCell ref="K241:L241"/>
    <mergeCell ref="C225:H225"/>
    <mergeCell ref="I225:J225"/>
    <mergeCell ref="K225:M225"/>
    <mergeCell ref="N225:Q225"/>
    <mergeCell ref="R225:S225"/>
    <mergeCell ref="T225:W225"/>
    <mergeCell ref="X225:AA225"/>
    <mergeCell ref="AB225:AF225"/>
    <mergeCell ref="C235:J235"/>
    <mergeCell ref="K235:L235"/>
    <mergeCell ref="M235:Q235"/>
    <mergeCell ref="R235:V235"/>
    <mergeCell ref="W235:AA235"/>
    <mergeCell ref="AB235:AF235"/>
    <mergeCell ref="K233:L233"/>
    <mergeCell ref="K234:L234"/>
    <mergeCell ref="M232:Q232"/>
    <mergeCell ref="M233:Q233"/>
    <mergeCell ref="M234:Q234"/>
    <mergeCell ref="C231:J231"/>
    <mergeCell ref="C228:J230"/>
    <mergeCell ref="K228:L230"/>
    <mergeCell ref="K231:L231"/>
    <mergeCell ref="W233:AA233"/>
    <mergeCell ref="W234:AA234"/>
    <mergeCell ref="C184:H184"/>
    <mergeCell ref="I184:J184"/>
    <mergeCell ref="K184:M184"/>
    <mergeCell ref="N184:Q184"/>
    <mergeCell ref="R184:S184"/>
    <mergeCell ref="T184:W184"/>
    <mergeCell ref="X184:AA184"/>
    <mergeCell ref="AB184:AF184"/>
    <mergeCell ref="AG184:AK184"/>
    <mergeCell ref="C183:H183"/>
    <mergeCell ref="I183:J183"/>
    <mergeCell ref="K183:M183"/>
    <mergeCell ref="N183:Q183"/>
    <mergeCell ref="R183:S183"/>
    <mergeCell ref="T183:W183"/>
    <mergeCell ref="X183:AA183"/>
    <mergeCell ref="AB183:AF183"/>
    <mergeCell ref="AG183:AK183"/>
    <mergeCell ref="C182:H182"/>
    <mergeCell ref="I182:J182"/>
    <mergeCell ref="K182:M182"/>
    <mergeCell ref="N182:Q182"/>
    <mergeCell ref="R182:S182"/>
    <mergeCell ref="T182:W182"/>
    <mergeCell ref="X182:AA182"/>
    <mergeCell ref="AB182:AF182"/>
    <mergeCell ref="AG182:AK182"/>
    <mergeCell ref="C181:H181"/>
    <mergeCell ref="I181:J181"/>
    <mergeCell ref="K181:M181"/>
    <mergeCell ref="N181:Q181"/>
    <mergeCell ref="R181:S181"/>
    <mergeCell ref="T181:W181"/>
    <mergeCell ref="X181:AA181"/>
    <mergeCell ref="AB181:AF181"/>
    <mergeCell ref="AG181:AK181"/>
    <mergeCell ref="C180:H180"/>
    <mergeCell ref="I180:J180"/>
    <mergeCell ref="K180:M180"/>
    <mergeCell ref="N180:Q180"/>
    <mergeCell ref="R180:S180"/>
    <mergeCell ref="T180:W180"/>
    <mergeCell ref="X180:AA180"/>
    <mergeCell ref="AB180:AF180"/>
    <mergeCell ref="AG180:AK180"/>
    <mergeCell ref="C179:H179"/>
    <mergeCell ref="I179:J179"/>
    <mergeCell ref="K179:M179"/>
    <mergeCell ref="N179:Q179"/>
    <mergeCell ref="R179:S179"/>
    <mergeCell ref="T179:W179"/>
    <mergeCell ref="X179:AA179"/>
    <mergeCell ref="AB179:AF179"/>
    <mergeCell ref="AG179:AK179"/>
    <mergeCell ref="C178:H178"/>
    <mergeCell ref="I178:J178"/>
    <mergeCell ref="K178:M178"/>
    <mergeCell ref="N178:Q178"/>
    <mergeCell ref="R178:S178"/>
    <mergeCell ref="T178:W178"/>
    <mergeCell ref="X178:AA178"/>
    <mergeCell ref="AB178:AF178"/>
    <mergeCell ref="AG178:AK178"/>
    <mergeCell ref="C177:H177"/>
    <mergeCell ref="I177:J177"/>
    <mergeCell ref="K177:M177"/>
    <mergeCell ref="N177:Q177"/>
    <mergeCell ref="R177:S177"/>
    <mergeCell ref="T177:W177"/>
    <mergeCell ref="X177:AA177"/>
    <mergeCell ref="AB177:AF177"/>
    <mergeCell ref="AG177:AK177"/>
    <mergeCell ref="C176:H176"/>
    <mergeCell ref="I176:J176"/>
    <mergeCell ref="K176:M176"/>
    <mergeCell ref="N176:Q176"/>
    <mergeCell ref="R176:S176"/>
    <mergeCell ref="T176:W176"/>
    <mergeCell ref="X176:AA176"/>
    <mergeCell ref="AB176:AF176"/>
    <mergeCell ref="AG176:AK176"/>
    <mergeCell ref="C175:H175"/>
    <mergeCell ref="I175:J175"/>
    <mergeCell ref="K175:M175"/>
    <mergeCell ref="N175:Q175"/>
    <mergeCell ref="R175:S175"/>
    <mergeCell ref="T175:W175"/>
    <mergeCell ref="X175:AA175"/>
    <mergeCell ref="AB175:AF175"/>
    <mergeCell ref="AG175:AK175"/>
    <mergeCell ref="C174:H174"/>
    <mergeCell ref="I174:J174"/>
    <mergeCell ref="K174:M174"/>
    <mergeCell ref="N174:Q174"/>
    <mergeCell ref="R174:S174"/>
    <mergeCell ref="T174:W174"/>
    <mergeCell ref="X174:AA174"/>
    <mergeCell ref="AB174:AF174"/>
    <mergeCell ref="AG174:AK174"/>
    <mergeCell ref="C173:H173"/>
    <mergeCell ref="I173:J173"/>
    <mergeCell ref="K173:M173"/>
    <mergeCell ref="N173:Q173"/>
    <mergeCell ref="R173:S173"/>
    <mergeCell ref="T173:W173"/>
    <mergeCell ref="X173:AA173"/>
    <mergeCell ref="AB173:AF173"/>
    <mergeCell ref="AG173:AK173"/>
    <mergeCell ref="C172:H172"/>
    <mergeCell ref="I172:J172"/>
    <mergeCell ref="K172:M172"/>
    <mergeCell ref="N172:Q172"/>
    <mergeCell ref="R172:S172"/>
    <mergeCell ref="T172:W172"/>
    <mergeCell ref="X172:AA172"/>
    <mergeCell ref="AB172:AF172"/>
    <mergeCell ref="AG172:AK172"/>
    <mergeCell ref="C171:H171"/>
    <mergeCell ref="I171:J171"/>
    <mergeCell ref="K171:M171"/>
    <mergeCell ref="N171:Q171"/>
    <mergeCell ref="R171:S171"/>
    <mergeCell ref="T171:W171"/>
    <mergeCell ref="X171:AA171"/>
    <mergeCell ref="AB171:AF171"/>
    <mergeCell ref="AG171:AK171"/>
    <mergeCell ref="C170:H170"/>
    <mergeCell ref="I170:J170"/>
    <mergeCell ref="K170:M170"/>
    <mergeCell ref="N170:Q170"/>
    <mergeCell ref="R170:S170"/>
    <mergeCell ref="T170:W170"/>
    <mergeCell ref="X170:AA170"/>
    <mergeCell ref="AB170:AF170"/>
    <mergeCell ref="AG170:AK170"/>
    <mergeCell ref="C169:H169"/>
    <mergeCell ref="I169:J169"/>
    <mergeCell ref="K169:M169"/>
    <mergeCell ref="N169:Q169"/>
    <mergeCell ref="R169:S169"/>
    <mergeCell ref="T169:W169"/>
    <mergeCell ref="X169:AA169"/>
    <mergeCell ref="AB169:AF169"/>
    <mergeCell ref="AG169:AK169"/>
    <mergeCell ref="C168:H168"/>
    <mergeCell ref="I168:J168"/>
    <mergeCell ref="K168:M168"/>
    <mergeCell ref="N168:Q168"/>
    <mergeCell ref="R168:S168"/>
    <mergeCell ref="T168:W168"/>
    <mergeCell ref="X168:AA168"/>
    <mergeCell ref="AB168:AF168"/>
    <mergeCell ref="AG168:AK168"/>
    <mergeCell ref="C167:H167"/>
    <mergeCell ref="I167:J167"/>
    <mergeCell ref="K167:M167"/>
    <mergeCell ref="N167:Q167"/>
    <mergeCell ref="R167:S167"/>
    <mergeCell ref="T167:W167"/>
    <mergeCell ref="X167:AA167"/>
    <mergeCell ref="AB167:AF167"/>
    <mergeCell ref="AG167:AK167"/>
    <mergeCell ref="C166:H166"/>
    <mergeCell ref="I166:J166"/>
    <mergeCell ref="K166:M166"/>
    <mergeCell ref="N166:Q166"/>
    <mergeCell ref="R166:S166"/>
    <mergeCell ref="T166:W166"/>
    <mergeCell ref="X166:AA166"/>
    <mergeCell ref="AB166:AF166"/>
    <mergeCell ref="AG166:AK166"/>
    <mergeCell ref="C165:H165"/>
    <mergeCell ref="I165:J165"/>
    <mergeCell ref="K165:M165"/>
    <mergeCell ref="N165:Q165"/>
    <mergeCell ref="R165:S165"/>
    <mergeCell ref="T165:W165"/>
    <mergeCell ref="X165:AA165"/>
    <mergeCell ref="AB165:AF165"/>
    <mergeCell ref="AG165:AK165"/>
    <mergeCell ref="C164:H164"/>
    <mergeCell ref="I164:J164"/>
    <mergeCell ref="K164:M164"/>
    <mergeCell ref="N164:Q164"/>
    <mergeCell ref="R164:S164"/>
    <mergeCell ref="T164:W164"/>
    <mergeCell ref="X164:AA164"/>
    <mergeCell ref="AB164:AF164"/>
    <mergeCell ref="AG164:AK164"/>
    <mergeCell ref="C163:H163"/>
    <mergeCell ref="I163:J163"/>
    <mergeCell ref="K163:M163"/>
    <mergeCell ref="N163:Q163"/>
    <mergeCell ref="R163:S163"/>
    <mergeCell ref="T163:W163"/>
    <mergeCell ref="X163:AA163"/>
    <mergeCell ref="AB163:AF163"/>
    <mergeCell ref="AG163:AK163"/>
    <mergeCell ref="C162:H162"/>
    <mergeCell ref="I162:J162"/>
    <mergeCell ref="K162:M162"/>
    <mergeCell ref="N162:Q162"/>
    <mergeCell ref="R162:S162"/>
    <mergeCell ref="T162:W162"/>
    <mergeCell ref="X162:AA162"/>
    <mergeCell ref="AB162:AF162"/>
    <mergeCell ref="AG162:AK162"/>
    <mergeCell ref="C161:H161"/>
    <mergeCell ref="I161:J161"/>
    <mergeCell ref="K161:M161"/>
    <mergeCell ref="N161:Q161"/>
    <mergeCell ref="R161:S161"/>
    <mergeCell ref="T161:W161"/>
    <mergeCell ref="X161:AA161"/>
    <mergeCell ref="AB161:AF161"/>
    <mergeCell ref="AG161:AK161"/>
    <mergeCell ref="C160:H160"/>
    <mergeCell ref="I160:J160"/>
    <mergeCell ref="K160:M160"/>
    <mergeCell ref="N160:Q160"/>
    <mergeCell ref="R160:S160"/>
    <mergeCell ref="T160:W160"/>
    <mergeCell ref="X160:AA160"/>
    <mergeCell ref="AB160:AF160"/>
    <mergeCell ref="AG160:AK160"/>
    <mergeCell ref="C159:H159"/>
    <mergeCell ref="I159:J159"/>
    <mergeCell ref="K159:M159"/>
    <mergeCell ref="N159:Q159"/>
    <mergeCell ref="R159:S159"/>
    <mergeCell ref="T159:W159"/>
    <mergeCell ref="X159:AA159"/>
    <mergeCell ref="AB159:AF159"/>
    <mergeCell ref="AG159:AK159"/>
    <mergeCell ref="C158:H158"/>
    <mergeCell ref="I158:J158"/>
    <mergeCell ref="K158:M158"/>
    <mergeCell ref="N158:Q158"/>
    <mergeCell ref="R158:S158"/>
    <mergeCell ref="T158:W158"/>
    <mergeCell ref="X158:AA158"/>
    <mergeCell ref="AB158:AF158"/>
    <mergeCell ref="AG158:AK158"/>
    <mergeCell ref="C157:H157"/>
    <mergeCell ref="I157:J157"/>
    <mergeCell ref="K157:M157"/>
    <mergeCell ref="N157:Q157"/>
    <mergeCell ref="R157:S157"/>
    <mergeCell ref="T157:W157"/>
    <mergeCell ref="X157:AA157"/>
    <mergeCell ref="AB157:AF157"/>
    <mergeCell ref="AG157:AK157"/>
    <mergeCell ref="C156:H156"/>
    <mergeCell ref="I156:J156"/>
    <mergeCell ref="K156:M156"/>
    <mergeCell ref="N156:Q156"/>
    <mergeCell ref="R156:S156"/>
    <mergeCell ref="T156:W156"/>
    <mergeCell ref="X156:AA156"/>
    <mergeCell ref="AB156:AF156"/>
    <mergeCell ref="AG156:AK156"/>
    <mergeCell ref="C155:H155"/>
    <mergeCell ref="I155:J155"/>
    <mergeCell ref="K155:M155"/>
    <mergeCell ref="N155:Q155"/>
    <mergeCell ref="R155:S155"/>
    <mergeCell ref="T155:W155"/>
    <mergeCell ref="X155:AA155"/>
    <mergeCell ref="AB155:AF155"/>
    <mergeCell ref="AG155:AK155"/>
    <mergeCell ref="C154:H154"/>
    <mergeCell ref="I154:J154"/>
    <mergeCell ref="K154:M154"/>
    <mergeCell ref="N154:Q154"/>
    <mergeCell ref="R154:S154"/>
    <mergeCell ref="T154:W154"/>
    <mergeCell ref="X154:AA154"/>
    <mergeCell ref="AB154:AF154"/>
    <mergeCell ref="AG154:AK154"/>
    <mergeCell ref="C153:H153"/>
    <mergeCell ref="I153:J153"/>
    <mergeCell ref="K153:M153"/>
    <mergeCell ref="N153:Q153"/>
    <mergeCell ref="R153:S153"/>
    <mergeCell ref="T153:W153"/>
    <mergeCell ref="X153:AA153"/>
    <mergeCell ref="AB153:AF153"/>
    <mergeCell ref="AG153:AK153"/>
    <mergeCell ref="AI96:AK96"/>
    <mergeCell ref="C97:G97"/>
    <mergeCell ref="I97:L97"/>
    <mergeCell ref="N97:P97"/>
    <mergeCell ref="Q97:S97"/>
    <mergeCell ref="T97:V97"/>
    <mergeCell ref="W97:Y97"/>
    <mergeCell ref="Z97:AB97"/>
    <mergeCell ref="AC97:AE97"/>
    <mergeCell ref="AF97:AH97"/>
    <mergeCell ref="AI97:AK97"/>
    <mergeCell ref="C96:G96"/>
    <mergeCell ref="I96:L96"/>
    <mergeCell ref="N96:P96"/>
    <mergeCell ref="Q96:S96"/>
    <mergeCell ref="T96:V96"/>
    <mergeCell ref="W96:Y96"/>
    <mergeCell ref="Z96:AB96"/>
    <mergeCell ref="AC96:AE96"/>
    <mergeCell ref="AF96:AH96"/>
    <mergeCell ref="AI94:AK94"/>
    <mergeCell ref="C95:G95"/>
    <mergeCell ref="I95:L95"/>
    <mergeCell ref="N95:P95"/>
    <mergeCell ref="Q95:S95"/>
    <mergeCell ref="T95:V95"/>
    <mergeCell ref="W95:Y95"/>
    <mergeCell ref="Z95:AB95"/>
    <mergeCell ref="AC95:AE95"/>
    <mergeCell ref="AF95:AH95"/>
    <mergeCell ref="AI95:AK95"/>
    <mergeCell ref="C94:G94"/>
    <mergeCell ref="I94:L94"/>
    <mergeCell ref="N94:P94"/>
    <mergeCell ref="Q94:S94"/>
    <mergeCell ref="T94:V94"/>
    <mergeCell ref="W94:Y94"/>
    <mergeCell ref="Z94:AB94"/>
    <mergeCell ref="AC94:AE94"/>
    <mergeCell ref="AF94:AH94"/>
    <mergeCell ref="AI92:AK92"/>
    <mergeCell ref="C93:G93"/>
    <mergeCell ref="I93:L93"/>
    <mergeCell ref="N93:P93"/>
    <mergeCell ref="Q93:S93"/>
    <mergeCell ref="T93:V93"/>
    <mergeCell ref="W93:Y93"/>
    <mergeCell ref="Z93:AB93"/>
    <mergeCell ref="AC93:AE93"/>
    <mergeCell ref="AF93:AH93"/>
    <mergeCell ref="AI93:AK93"/>
    <mergeCell ref="C92:G92"/>
    <mergeCell ref="I92:L92"/>
    <mergeCell ref="N92:P92"/>
    <mergeCell ref="Q92:S92"/>
    <mergeCell ref="T92:V92"/>
    <mergeCell ref="W92:Y92"/>
    <mergeCell ref="Z92:AB92"/>
    <mergeCell ref="AC92:AE92"/>
    <mergeCell ref="AF92:AH92"/>
    <mergeCell ref="AI90:AK90"/>
    <mergeCell ref="C91:G91"/>
    <mergeCell ref="I91:L91"/>
    <mergeCell ref="N91:P91"/>
    <mergeCell ref="Q91:S91"/>
    <mergeCell ref="T91:V91"/>
    <mergeCell ref="W91:Y91"/>
    <mergeCell ref="Z91:AB91"/>
    <mergeCell ref="AC91:AE91"/>
    <mergeCell ref="AF91:AH91"/>
    <mergeCell ref="AI91:AK91"/>
    <mergeCell ref="C90:G90"/>
    <mergeCell ref="I90:L90"/>
    <mergeCell ref="N90:P90"/>
    <mergeCell ref="Q90:S90"/>
    <mergeCell ref="T90:V90"/>
    <mergeCell ref="W90:Y90"/>
    <mergeCell ref="Z90:AB90"/>
    <mergeCell ref="AC90:AE90"/>
    <mergeCell ref="AF90:AH90"/>
    <mergeCell ref="AI88:AK88"/>
    <mergeCell ref="C89:G89"/>
    <mergeCell ref="I89:L89"/>
    <mergeCell ref="N89:P89"/>
    <mergeCell ref="Q89:S89"/>
    <mergeCell ref="T89:V89"/>
    <mergeCell ref="W89:Y89"/>
    <mergeCell ref="Z89:AB89"/>
    <mergeCell ref="AC89:AE89"/>
    <mergeCell ref="AF89:AH89"/>
    <mergeCell ref="AI89:AK89"/>
    <mergeCell ref="C88:G88"/>
    <mergeCell ref="I88:L88"/>
    <mergeCell ref="N88:P88"/>
    <mergeCell ref="Q88:S88"/>
    <mergeCell ref="T88:V88"/>
    <mergeCell ref="W88:Y88"/>
    <mergeCell ref="Z88:AB88"/>
    <mergeCell ref="AC88:AE88"/>
    <mergeCell ref="AF88:AH88"/>
    <mergeCell ref="AI86:AK86"/>
    <mergeCell ref="C87:G87"/>
    <mergeCell ref="I87:L87"/>
    <mergeCell ref="N87:P87"/>
    <mergeCell ref="Q87:S87"/>
    <mergeCell ref="T87:V87"/>
    <mergeCell ref="W87:Y87"/>
    <mergeCell ref="Z87:AB87"/>
    <mergeCell ref="AC87:AE87"/>
    <mergeCell ref="AF87:AH87"/>
    <mergeCell ref="AI87:AK87"/>
    <mergeCell ref="C86:G86"/>
    <mergeCell ref="I86:L86"/>
    <mergeCell ref="N86:P86"/>
    <mergeCell ref="Q86:S86"/>
    <mergeCell ref="T86:V86"/>
    <mergeCell ref="W86:Y86"/>
    <mergeCell ref="Z86:AB86"/>
    <mergeCell ref="AC86:AE86"/>
    <mergeCell ref="AF86:AH86"/>
    <mergeCell ref="AI84:AK84"/>
    <mergeCell ref="C85:G85"/>
    <mergeCell ref="I85:L85"/>
    <mergeCell ref="N85:P85"/>
    <mergeCell ref="Q85:S85"/>
    <mergeCell ref="T85:V85"/>
    <mergeCell ref="W85:Y85"/>
    <mergeCell ref="Z85:AB85"/>
    <mergeCell ref="AC85:AE85"/>
    <mergeCell ref="AF85:AH85"/>
    <mergeCell ref="AI85:AK85"/>
    <mergeCell ref="C84:G84"/>
    <mergeCell ref="I84:L84"/>
    <mergeCell ref="N84:P84"/>
    <mergeCell ref="Q84:S84"/>
    <mergeCell ref="T84:V84"/>
    <mergeCell ref="W84:Y84"/>
    <mergeCell ref="Z84:AB84"/>
    <mergeCell ref="AC84:AE84"/>
    <mergeCell ref="AF84:AH84"/>
    <mergeCell ref="AI82:AK82"/>
    <mergeCell ref="C83:G83"/>
    <mergeCell ref="I83:L83"/>
    <mergeCell ref="N83:P83"/>
    <mergeCell ref="Q83:S83"/>
    <mergeCell ref="T83:V83"/>
    <mergeCell ref="W83:Y83"/>
    <mergeCell ref="Z83:AB83"/>
    <mergeCell ref="AC83:AE83"/>
    <mergeCell ref="AF83:AH83"/>
    <mergeCell ref="AI83:AK83"/>
    <mergeCell ref="C82:G82"/>
    <mergeCell ref="I82:L82"/>
    <mergeCell ref="N82:P82"/>
    <mergeCell ref="Q82:S82"/>
    <mergeCell ref="T82:V82"/>
    <mergeCell ref="W82:Y82"/>
    <mergeCell ref="Z82:AB82"/>
    <mergeCell ref="AC82:AE82"/>
    <mergeCell ref="AF82:AH82"/>
    <mergeCell ref="AI80:AK80"/>
    <mergeCell ref="C81:G81"/>
    <mergeCell ref="I81:L81"/>
    <mergeCell ref="N81:P81"/>
    <mergeCell ref="Q81:S81"/>
    <mergeCell ref="T81:V81"/>
    <mergeCell ref="W81:Y81"/>
    <mergeCell ref="Z81:AB81"/>
    <mergeCell ref="AC81:AE81"/>
    <mergeCell ref="AF81:AH81"/>
    <mergeCell ref="AI81:AK81"/>
    <mergeCell ref="C80:G80"/>
    <mergeCell ref="I80:L80"/>
    <mergeCell ref="N80:P80"/>
    <mergeCell ref="Q80:S80"/>
    <mergeCell ref="T80:V80"/>
    <mergeCell ref="W80:Y80"/>
    <mergeCell ref="Z80:AB80"/>
    <mergeCell ref="AC80:AE80"/>
    <mergeCell ref="AF80:AH80"/>
    <mergeCell ref="AI77:AK77"/>
    <mergeCell ref="C76:G76"/>
    <mergeCell ref="I76:L76"/>
    <mergeCell ref="N76:P76"/>
    <mergeCell ref="Q76:S76"/>
    <mergeCell ref="T76:V76"/>
    <mergeCell ref="W76:Y76"/>
    <mergeCell ref="Z76:AB76"/>
    <mergeCell ref="AC76:AE76"/>
    <mergeCell ref="AF76:AH76"/>
    <mergeCell ref="AI78:AK78"/>
    <mergeCell ref="C79:G79"/>
    <mergeCell ref="I79:L79"/>
    <mergeCell ref="N79:P79"/>
    <mergeCell ref="Q79:S79"/>
    <mergeCell ref="T79:V79"/>
    <mergeCell ref="W79:Y79"/>
    <mergeCell ref="Z79:AB79"/>
    <mergeCell ref="AC79:AE79"/>
    <mergeCell ref="AF79:AH79"/>
    <mergeCell ref="AI79:AK79"/>
    <mergeCell ref="C78:G78"/>
    <mergeCell ref="I78:L78"/>
    <mergeCell ref="N78:P78"/>
    <mergeCell ref="Q78:S78"/>
    <mergeCell ref="T78:V78"/>
    <mergeCell ref="W78:Y78"/>
    <mergeCell ref="Z78:AB78"/>
    <mergeCell ref="AC78:AE78"/>
    <mergeCell ref="AF78:AH78"/>
    <mergeCell ref="C237:J237"/>
    <mergeCell ref="K237:L237"/>
    <mergeCell ref="M237:Q237"/>
    <mergeCell ref="R237:V237"/>
    <mergeCell ref="W237:AA237"/>
    <mergeCell ref="AB237:AF237"/>
    <mergeCell ref="AG237:AK237"/>
    <mergeCell ref="C70:G70"/>
    <mergeCell ref="I70:L70"/>
    <mergeCell ref="N70:P70"/>
    <mergeCell ref="Q70:S70"/>
    <mergeCell ref="T70:V70"/>
    <mergeCell ref="W70:Y70"/>
    <mergeCell ref="Z70:AB70"/>
    <mergeCell ref="AC70:AE70"/>
    <mergeCell ref="AF70:AH70"/>
    <mergeCell ref="R232:V232"/>
    <mergeCell ref="R233:V233"/>
    <mergeCell ref="R234:V234"/>
    <mergeCell ref="R236:V236"/>
    <mergeCell ref="AB228:AF230"/>
    <mergeCell ref="AB231:AF231"/>
    <mergeCell ref="W231:AA231"/>
    <mergeCell ref="AB232:AF232"/>
    <mergeCell ref="C232:J232"/>
    <mergeCell ref="C233:J233"/>
    <mergeCell ref="C234:J234"/>
    <mergeCell ref="K232:L232"/>
    <mergeCell ref="W72:Y72"/>
    <mergeCell ref="AF74:AH74"/>
    <mergeCell ref="AI76:AK76"/>
    <mergeCell ref="C77:G77"/>
    <mergeCell ref="C150:H150"/>
    <mergeCell ref="I150:J150"/>
    <mergeCell ref="AL67:AM67"/>
    <mergeCell ref="AL68:AM68"/>
    <mergeCell ref="AL69:AM69"/>
    <mergeCell ref="AL138:AM138"/>
    <mergeCell ref="C68:G68"/>
    <mergeCell ref="Z72:AB72"/>
    <mergeCell ref="AC72:AE72"/>
    <mergeCell ref="AF72:AH72"/>
    <mergeCell ref="AI72:AK72"/>
    <mergeCell ref="C73:G73"/>
    <mergeCell ref="I73:L73"/>
    <mergeCell ref="N73:P73"/>
    <mergeCell ref="Q73:S73"/>
    <mergeCell ref="T73:V73"/>
    <mergeCell ref="W73:Y73"/>
    <mergeCell ref="Z73:AB73"/>
    <mergeCell ref="AC73:AE73"/>
    <mergeCell ref="AF73:AH73"/>
    <mergeCell ref="AI73:AK73"/>
    <mergeCell ref="C71:G71"/>
    <mergeCell ref="I71:L71"/>
    <mergeCell ref="N71:P71"/>
    <mergeCell ref="Q71:S71"/>
    <mergeCell ref="T71:V71"/>
    <mergeCell ref="C72:G72"/>
    <mergeCell ref="I72:L72"/>
    <mergeCell ref="N72:P72"/>
    <mergeCell ref="Q72:S72"/>
    <mergeCell ref="T72:V72"/>
    <mergeCell ref="AI74:AK74"/>
    <mergeCell ref="X148:AA148"/>
    <mergeCell ref="AB148:AF148"/>
    <mergeCell ref="AG148:AK148"/>
    <mergeCell ref="AI65:AK65"/>
    <mergeCell ref="W71:Y71"/>
    <mergeCell ref="Z71:AB71"/>
    <mergeCell ref="AC71:AE71"/>
    <mergeCell ref="AF71:AH71"/>
    <mergeCell ref="AI71:AK71"/>
    <mergeCell ref="AI70:AK70"/>
    <mergeCell ref="C75:G75"/>
    <mergeCell ref="I75:L75"/>
    <mergeCell ref="N75:P75"/>
    <mergeCell ref="Q75:S75"/>
    <mergeCell ref="T75:V75"/>
    <mergeCell ref="W75:Y75"/>
    <mergeCell ref="Z75:AB75"/>
    <mergeCell ref="AC75:AE75"/>
    <mergeCell ref="AF75:AH75"/>
    <mergeCell ref="AI75:AK75"/>
    <mergeCell ref="C74:G74"/>
    <mergeCell ref="I74:L74"/>
    <mergeCell ref="N74:P74"/>
    <mergeCell ref="Q74:S74"/>
    <mergeCell ref="T74:V74"/>
    <mergeCell ref="W74:Y74"/>
    <mergeCell ref="Z74:AB74"/>
    <mergeCell ref="AC74:AE74"/>
    <mergeCell ref="I77:L77"/>
    <mergeCell ref="N77:P77"/>
    <mergeCell ref="Q77:S77"/>
    <mergeCell ref="T77:V77"/>
    <mergeCell ref="C148:H148"/>
    <mergeCell ref="I148:J148"/>
    <mergeCell ref="W236:AA236"/>
    <mergeCell ref="W232:AA232"/>
    <mergeCell ref="AF138:AH138"/>
    <mergeCell ref="AI138:AK138"/>
    <mergeCell ref="W138:Y138"/>
    <mergeCell ref="AG152:AK152"/>
    <mergeCell ref="AG151:AK151"/>
    <mergeCell ref="AG228:AK230"/>
    <mergeCell ref="AG231:AK231"/>
    <mergeCell ref="AG232:AK232"/>
    <mergeCell ref="AG233:AK233"/>
    <mergeCell ref="AG234:AK234"/>
    <mergeCell ref="AG236:AK236"/>
    <mergeCell ref="T146:W146"/>
    <mergeCell ref="X146:AA146"/>
    <mergeCell ref="AB146:AF146"/>
    <mergeCell ref="AG146:AK146"/>
    <mergeCell ref="AB150:AF150"/>
    <mergeCell ref="AG150:AK150"/>
    <mergeCell ref="AG235:AK235"/>
    <mergeCell ref="AG225:AK225"/>
    <mergeCell ref="T147:W147"/>
    <mergeCell ref="X147:AA147"/>
    <mergeCell ref="AB147:AF147"/>
    <mergeCell ref="AG147:AK147"/>
    <mergeCell ref="AB236:AF236"/>
    <mergeCell ref="K148:M148"/>
    <mergeCell ref="N148:Q148"/>
    <mergeCell ref="R148:S148"/>
    <mergeCell ref="T148:W148"/>
    <mergeCell ref="K150:M150"/>
    <mergeCell ref="N150:Q150"/>
    <mergeCell ref="R150:S150"/>
    <mergeCell ref="T150:W150"/>
    <mergeCell ref="X150:AA150"/>
    <mergeCell ref="I139:L139"/>
    <mergeCell ref="V139:Y139"/>
    <mergeCell ref="B141:AK141"/>
    <mergeCell ref="B142:B145"/>
    <mergeCell ref="C142:H145"/>
    <mergeCell ref="I142:J145"/>
    <mergeCell ref="K142:M145"/>
    <mergeCell ref="N142:Q145"/>
    <mergeCell ref="R142:S145"/>
    <mergeCell ref="T142:W145"/>
    <mergeCell ref="X142:AA145"/>
    <mergeCell ref="AB142:AF145"/>
    <mergeCell ref="AG142:AK145"/>
    <mergeCell ref="T149:W149"/>
    <mergeCell ref="X149:AA149"/>
    <mergeCell ref="AB149:AF149"/>
    <mergeCell ref="AG149:AK149"/>
    <mergeCell ref="C147:H147"/>
    <mergeCell ref="I147:J147"/>
    <mergeCell ref="K149:M149"/>
    <mergeCell ref="N149:Q149"/>
    <mergeCell ref="R149:S149"/>
    <mergeCell ref="C146:H146"/>
    <mergeCell ref="I146:J146"/>
    <mergeCell ref="K147:M147"/>
    <mergeCell ref="N147:Q147"/>
    <mergeCell ref="R147:S147"/>
    <mergeCell ref="Q63:S63"/>
    <mergeCell ref="T63:V63"/>
    <mergeCell ref="W63:Y63"/>
    <mergeCell ref="Z63:AB63"/>
    <mergeCell ref="AC63:AE63"/>
    <mergeCell ref="AF63:AH63"/>
    <mergeCell ref="I138:L138"/>
    <mergeCell ref="N138:P138"/>
    <mergeCell ref="Q138:S138"/>
    <mergeCell ref="T138:V138"/>
    <mergeCell ref="Z64:AB64"/>
    <mergeCell ref="AC64:AE64"/>
    <mergeCell ref="AF64:AH64"/>
    <mergeCell ref="Z138:AB138"/>
    <mergeCell ref="AC138:AE138"/>
    <mergeCell ref="W64:Y64"/>
    <mergeCell ref="AF69:AH69"/>
    <mergeCell ref="I68:L68"/>
    <mergeCell ref="N68:P68"/>
    <mergeCell ref="Q68:S68"/>
    <mergeCell ref="T68:V68"/>
    <mergeCell ref="W68:Y68"/>
    <mergeCell ref="Z68:AB68"/>
    <mergeCell ref="AC68:AE68"/>
    <mergeCell ref="AF68:AH68"/>
    <mergeCell ref="W77:Y77"/>
    <mergeCell ref="Z77:AB77"/>
    <mergeCell ref="AC77:AE77"/>
    <mergeCell ref="AF77:AH77"/>
    <mergeCell ref="Q65:S65"/>
    <mergeCell ref="T65:V65"/>
    <mergeCell ref="W65:Y65"/>
    <mergeCell ref="AI67:AK67"/>
    <mergeCell ref="AI66:AK66"/>
    <mergeCell ref="AI68:AK68"/>
    <mergeCell ref="AI69:AK69"/>
    <mergeCell ref="C66:G66"/>
    <mergeCell ref="I66:L66"/>
    <mergeCell ref="N66:P66"/>
    <mergeCell ref="Q66:S66"/>
    <mergeCell ref="T66:V66"/>
    <mergeCell ref="W66:Y66"/>
    <mergeCell ref="Z66:AB66"/>
    <mergeCell ref="AC66:AE66"/>
    <mergeCell ref="AF66:AH66"/>
    <mergeCell ref="C67:G67"/>
    <mergeCell ref="I67:L67"/>
    <mergeCell ref="N67:P67"/>
    <mergeCell ref="Q67:S67"/>
    <mergeCell ref="T67:V67"/>
    <mergeCell ref="W67:Y67"/>
    <mergeCell ref="Z67:AB67"/>
    <mergeCell ref="AC67:AE67"/>
    <mergeCell ref="AF67:AH67"/>
    <mergeCell ref="C69:G69"/>
    <mergeCell ref="I69:L69"/>
    <mergeCell ref="N69:P69"/>
    <mergeCell ref="Q69:S69"/>
    <mergeCell ref="T69:V69"/>
    <mergeCell ref="W69:Y69"/>
    <mergeCell ref="Z69:AB69"/>
    <mergeCell ref="AC69:AE69"/>
    <mergeCell ref="Z65:AB65"/>
    <mergeCell ref="AC65:AE65"/>
    <mergeCell ref="AF65:AH65"/>
    <mergeCell ref="C64:G64"/>
    <mergeCell ref="I64:L64"/>
    <mergeCell ref="N64:P64"/>
    <mergeCell ref="Q64:S64"/>
    <mergeCell ref="T64:V64"/>
    <mergeCell ref="I65:L65"/>
    <mergeCell ref="N65:P65"/>
    <mergeCell ref="Q60:S60"/>
    <mergeCell ref="T60:V60"/>
    <mergeCell ref="AG37:AK37"/>
    <mergeCell ref="AG39:AK39"/>
    <mergeCell ref="H37:L37"/>
    <mergeCell ref="M37:Q37"/>
    <mergeCell ref="R37:V37"/>
    <mergeCell ref="B46:V46"/>
    <mergeCell ref="W45:AK45"/>
    <mergeCell ref="W46:AK46"/>
    <mergeCell ref="B43:V43"/>
    <mergeCell ref="W43:AK43"/>
    <mergeCell ref="B44:V44"/>
    <mergeCell ref="W44:AK44"/>
    <mergeCell ref="B45:V45"/>
    <mergeCell ref="B39:AF39"/>
    <mergeCell ref="AI63:AK63"/>
    <mergeCell ref="AI64:AK64"/>
    <mergeCell ref="N63:P63"/>
    <mergeCell ref="Z60:AB60"/>
    <mergeCell ref="C55:G58"/>
    <mergeCell ref="C59:G59"/>
    <mergeCell ref="B342:J343"/>
    <mergeCell ref="K342:S343"/>
    <mergeCell ref="T342:AB343"/>
    <mergeCell ref="AC342:AK343"/>
    <mergeCell ref="B344:J344"/>
    <mergeCell ref="K344:S344"/>
    <mergeCell ref="T344:AB344"/>
    <mergeCell ref="AC344:AK344"/>
    <mergeCell ref="W37:AA37"/>
    <mergeCell ref="C35:G35"/>
    <mergeCell ref="H35:L35"/>
    <mergeCell ref="AC61:AE61"/>
    <mergeCell ref="AF61:AH61"/>
    <mergeCell ref="AI61:AK61"/>
    <mergeCell ref="C62:G62"/>
    <mergeCell ref="I62:L62"/>
    <mergeCell ref="N62:P62"/>
    <mergeCell ref="AC55:AE58"/>
    <mergeCell ref="AF55:AH58"/>
    <mergeCell ref="C138:G138"/>
    <mergeCell ref="C65:G65"/>
    <mergeCell ref="AB37:AF37"/>
    <mergeCell ref="B341:C341"/>
    <mergeCell ref="D341:AK341"/>
    <mergeCell ref="H36:L36"/>
    <mergeCell ref="AB36:AF36"/>
    <mergeCell ref="AG36:AK36"/>
    <mergeCell ref="W35:AA35"/>
    <mergeCell ref="AB35:AF35"/>
    <mergeCell ref="AG35:AK35"/>
    <mergeCell ref="B49:K50"/>
    <mergeCell ref="L49:O50"/>
    <mergeCell ref="M16:R16"/>
    <mergeCell ref="S16:Y16"/>
    <mergeCell ref="AE16:AK16"/>
    <mergeCell ref="C10:H10"/>
    <mergeCell ref="I10:Y10"/>
    <mergeCell ref="AA10:AG10"/>
    <mergeCell ref="AH10:AK10"/>
    <mergeCell ref="P49:V50"/>
    <mergeCell ref="W49:AD50"/>
    <mergeCell ref="AE49:AK50"/>
    <mergeCell ref="P51:V51"/>
    <mergeCell ref="W51:AD51"/>
    <mergeCell ref="AE51:AK51"/>
    <mergeCell ref="B42:C42"/>
    <mergeCell ref="D42:AK42"/>
    <mergeCell ref="B31:G32"/>
    <mergeCell ref="H31:L32"/>
    <mergeCell ref="M31:Q32"/>
    <mergeCell ref="R31:V32"/>
    <mergeCell ref="W31:AA32"/>
    <mergeCell ref="M33:Q33"/>
    <mergeCell ref="R33:V33"/>
    <mergeCell ref="W33:AA33"/>
    <mergeCell ref="AB34:AF34"/>
    <mergeCell ref="AB31:AF32"/>
    <mergeCell ref="AG31:AK32"/>
    <mergeCell ref="M34:Q34"/>
    <mergeCell ref="R34:V34"/>
    <mergeCell ref="W34:AA34"/>
    <mergeCell ref="AG33:AK33"/>
    <mergeCell ref="H33:L33"/>
    <mergeCell ref="H34:L34"/>
    <mergeCell ref="T2:AK3"/>
    <mergeCell ref="T4:X6"/>
    <mergeCell ref="Y4:AK6"/>
    <mergeCell ref="S13:Y13"/>
    <mergeCell ref="AE13:AK15"/>
    <mergeCell ref="B18:E18"/>
    <mergeCell ref="Z16:AD16"/>
    <mergeCell ref="F17:L17"/>
    <mergeCell ref="F18:L18"/>
    <mergeCell ref="M13:R15"/>
    <mergeCell ref="C9:H9"/>
    <mergeCell ref="I9:AK9"/>
    <mergeCell ref="S14:Y15"/>
    <mergeCell ref="M17:R17"/>
    <mergeCell ref="S17:Y17"/>
    <mergeCell ref="AE17:AK17"/>
    <mergeCell ref="F13:L15"/>
    <mergeCell ref="Z17:AD17"/>
    <mergeCell ref="M18:R18"/>
    <mergeCell ref="S18:Y18"/>
    <mergeCell ref="AE18:AK18"/>
    <mergeCell ref="Z18:AD18"/>
    <mergeCell ref="B8:C8"/>
    <mergeCell ref="D8:AK8"/>
    <mergeCell ref="B16:E16"/>
    <mergeCell ref="F16:L16"/>
    <mergeCell ref="B17:E17"/>
    <mergeCell ref="B13:E15"/>
    <mergeCell ref="B12:C12"/>
    <mergeCell ref="D12:AK12"/>
    <mergeCell ref="Z13:AD13"/>
    <mergeCell ref="Z14:AD15"/>
    <mergeCell ref="C60:G60"/>
    <mergeCell ref="I61:L61"/>
    <mergeCell ref="N61:P61"/>
    <mergeCell ref="Q61:S61"/>
    <mergeCell ref="T61:V61"/>
    <mergeCell ref="W61:Y61"/>
    <mergeCell ref="Z61:AB61"/>
    <mergeCell ref="B27:G28"/>
    <mergeCell ref="H27:AA27"/>
    <mergeCell ref="AF139:AH139"/>
    <mergeCell ref="AI139:AK139"/>
    <mergeCell ref="C61:G61"/>
    <mergeCell ref="I60:L60"/>
    <mergeCell ref="N60:P60"/>
    <mergeCell ref="B55:B58"/>
    <mergeCell ref="AC60:AE60"/>
    <mergeCell ref="AF60:AH60"/>
    <mergeCell ref="AI60:AK60"/>
    <mergeCell ref="Z62:AB62"/>
    <mergeCell ref="AC62:AE62"/>
    <mergeCell ref="AI62:AK62"/>
    <mergeCell ref="C63:G63"/>
    <mergeCell ref="I63:L63"/>
    <mergeCell ref="B53:C53"/>
    <mergeCell ref="D53:AK53"/>
    <mergeCell ref="Q62:S62"/>
    <mergeCell ref="T62:V62"/>
    <mergeCell ref="W62:Y62"/>
    <mergeCell ref="B30:C30"/>
    <mergeCell ref="M55:M58"/>
    <mergeCell ref="N55:P58"/>
    <mergeCell ref="Q55:S58"/>
    <mergeCell ref="T55:V58"/>
    <mergeCell ref="W55:Y58"/>
    <mergeCell ref="Z55:AB58"/>
    <mergeCell ref="D30:AK30"/>
    <mergeCell ref="AB33:AF33"/>
    <mergeCell ref="B51:K51"/>
    <mergeCell ref="L51:O51"/>
    <mergeCell ref="B48:L48"/>
    <mergeCell ref="B47:V47"/>
    <mergeCell ref="W47:AK47"/>
    <mergeCell ref="W36:AA36"/>
    <mergeCell ref="AG34:AK34"/>
    <mergeCell ref="M35:Q35"/>
    <mergeCell ref="R35:V35"/>
    <mergeCell ref="M36:Q36"/>
    <mergeCell ref="R36:V36"/>
    <mergeCell ref="C33:G33"/>
    <mergeCell ref="C34:G34"/>
    <mergeCell ref="B19:G20"/>
    <mergeCell ref="H19:Q19"/>
    <mergeCell ref="R19:AA19"/>
    <mergeCell ref="AB19:AK19"/>
    <mergeCell ref="H20:Q20"/>
    <mergeCell ref="R20:AA20"/>
    <mergeCell ref="AB20:AK20"/>
    <mergeCell ref="B25:G26"/>
    <mergeCell ref="H25:Q25"/>
    <mergeCell ref="B21:G22"/>
    <mergeCell ref="H21:Q21"/>
    <mergeCell ref="R21:AA21"/>
    <mergeCell ref="H22:Q22"/>
    <mergeCell ref="R22:AA22"/>
    <mergeCell ref="B23:G24"/>
    <mergeCell ref="H23:Q23"/>
    <mergeCell ref="R23:AA23"/>
    <mergeCell ref="H24:Q24"/>
    <mergeCell ref="R24:AA24"/>
    <mergeCell ref="R25:AA25"/>
    <mergeCell ref="AB25:AK25"/>
    <mergeCell ref="H26:Q26"/>
    <mergeCell ref="R26:AA26"/>
    <mergeCell ref="AB26:AK26"/>
    <mergeCell ref="I28:AA28"/>
    <mergeCell ref="AI55:AK58"/>
    <mergeCell ref="Z54:AH54"/>
    <mergeCell ref="AI54:AK54"/>
    <mergeCell ref="I59:L59"/>
    <mergeCell ref="N59:P59"/>
    <mergeCell ref="Q59:S59"/>
    <mergeCell ref="W60:Y60"/>
    <mergeCell ref="P326:V326"/>
    <mergeCell ref="B326:H326"/>
    <mergeCell ref="B228:B230"/>
    <mergeCell ref="B227:AK227"/>
    <mergeCell ref="C151:H151"/>
    <mergeCell ref="I151:J151"/>
    <mergeCell ref="K151:M151"/>
    <mergeCell ref="I326:O326"/>
    <mergeCell ref="W326:AC326"/>
    <mergeCell ref="AD326:AK326"/>
    <mergeCell ref="R146:S146"/>
    <mergeCell ref="C149:H149"/>
    <mergeCell ref="I149:J149"/>
    <mergeCell ref="K146:M146"/>
    <mergeCell ref="N146:Q146"/>
    <mergeCell ref="T59:V59"/>
    <mergeCell ref="W59:Y59"/>
    <mergeCell ref="Z59:AB59"/>
    <mergeCell ref="AC59:AE59"/>
    <mergeCell ref="AF59:AH59"/>
    <mergeCell ref="AI59:AK59"/>
    <mergeCell ref="B54:Y54"/>
    <mergeCell ref="H55:H58"/>
    <mergeCell ref="I55:L58"/>
    <mergeCell ref="B328:C328"/>
    <mergeCell ref="D328:AK328"/>
    <mergeCell ref="AG311:AK311"/>
    <mergeCell ref="K311:L311"/>
    <mergeCell ref="M311:Q311"/>
    <mergeCell ref="B324:O324"/>
    <mergeCell ref="B325:H325"/>
    <mergeCell ref="I325:O325"/>
    <mergeCell ref="P324:V325"/>
    <mergeCell ref="W324:AC325"/>
    <mergeCell ref="AD324:AK325"/>
    <mergeCell ref="N151:Q151"/>
    <mergeCell ref="R151:S151"/>
    <mergeCell ref="T151:W151"/>
    <mergeCell ref="X151:AA151"/>
    <mergeCell ref="AB151:AF151"/>
    <mergeCell ref="M228:Q230"/>
    <mergeCell ref="M231:Q231"/>
    <mergeCell ref="AG226:AK226"/>
    <mergeCell ref="AB233:AF233"/>
    <mergeCell ref="AB234:AF234"/>
    <mergeCell ref="R231:V231"/>
    <mergeCell ref="W228:AA230"/>
    <mergeCell ref="C152:H152"/>
    <mergeCell ref="N152:Q152"/>
    <mergeCell ref="R152:S152"/>
    <mergeCell ref="T152:W152"/>
    <mergeCell ref="X152:AA152"/>
    <mergeCell ref="AB152:AF152"/>
    <mergeCell ref="C236:J236"/>
    <mergeCell ref="K236:L236"/>
    <mergeCell ref="M236:Q236"/>
    <mergeCell ref="AL55:AM58"/>
    <mergeCell ref="AL72:AM72"/>
    <mergeCell ref="AL73:AM73"/>
    <mergeCell ref="AL74:AM74"/>
    <mergeCell ref="AL75:AM75"/>
    <mergeCell ref="AL76:AM76"/>
    <mergeCell ref="AL77:AM77"/>
    <mergeCell ref="AL78:AM78"/>
    <mergeCell ref="AL79:AM79"/>
    <mergeCell ref="AL80:AM80"/>
    <mergeCell ref="AL81:AM81"/>
    <mergeCell ref="AL82:AM82"/>
    <mergeCell ref="AL83:AM83"/>
    <mergeCell ref="AL84:AM84"/>
    <mergeCell ref="AL85:AM85"/>
    <mergeCell ref="AL86:AM86"/>
    <mergeCell ref="AL87:AM87"/>
    <mergeCell ref="AL59:AM59"/>
    <mergeCell ref="AL60:AM60"/>
    <mergeCell ref="AL61:AM61"/>
    <mergeCell ref="AL62:AM62"/>
    <mergeCell ref="AL63:AM63"/>
    <mergeCell ref="AL70:AM70"/>
    <mergeCell ref="AL71:AM71"/>
    <mergeCell ref="AL88:AM88"/>
    <mergeCell ref="AL64:AM64"/>
    <mergeCell ref="AL65:AM65"/>
    <mergeCell ref="AL66:AM66"/>
    <mergeCell ref="AF62:AH62"/>
    <mergeCell ref="AO55:AO58"/>
    <mergeCell ref="B40:AF40"/>
    <mergeCell ref="AG40:AK40"/>
    <mergeCell ref="B349:AK356"/>
    <mergeCell ref="C331:J331"/>
    <mergeCell ref="C332:J332"/>
    <mergeCell ref="C333:J333"/>
    <mergeCell ref="C334:J334"/>
    <mergeCell ref="C338:J338"/>
    <mergeCell ref="K331:S338"/>
    <mergeCell ref="T331:AB338"/>
    <mergeCell ref="AC331:AK338"/>
    <mergeCell ref="B346:AK346"/>
    <mergeCell ref="C348:H348"/>
    <mergeCell ref="I348:AK348"/>
    <mergeCell ref="I152:J152"/>
    <mergeCell ref="K152:M152"/>
    <mergeCell ref="AL89:AM89"/>
    <mergeCell ref="AL90:AM90"/>
    <mergeCell ref="AL91:AM91"/>
    <mergeCell ref="AL92:AM92"/>
    <mergeCell ref="AL93:AM93"/>
    <mergeCell ref="AL94:AM94"/>
    <mergeCell ref="AL95:AM95"/>
    <mergeCell ref="AL96:AM96"/>
    <mergeCell ref="AL97:AM97"/>
    <mergeCell ref="R228:V230"/>
  </mergeCells>
  <phoneticPr fontId="13" type="noConversion"/>
  <dataValidations disablePrompts="1" count="1">
    <dataValidation operator="equal" allowBlank="1" showErrorMessage="1" sqref="L327 L11 L13:L15 L140 I142:I145 L322:L323 L312:L313 K142 L29:L39 L41:L52" xr:uid="{D1D72987-45B6-47B1-8A28-9E39668A42A4}">
      <formula1>0</formula1>
      <formula2>0</formula2>
    </dataValidation>
  </dataValidations>
  <printOptions horizontalCentered="1"/>
  <pageMargins left="0.23622047244094491" right="0.23622047244094491" top="0.39370078740157483" bottom="0.39370078740157483" header="0.31496062992125984" footer="0.31496062992125984"/>
  <pageSetup paperSize="9" scale="99" fitToHeight="0" orientation="portrait" useFirstPageNumber="1" r:id="rId1"/>
  <rowBreaks count="2" manualBreakCount="2">
    <brk id="52" max="16383" man="1"/>
    <brk id="327" max="16383" man="1"/>
  </rowBreaks>
  <ignoredErrors>
    <ignoredError sqref="Y321" formula="1"/>
  </ignoredErrors>
  <drawing r:id="rId2"/>
</worksheet>
</file>

<file path=docProps/app.xml><?xml version="1.0" encoding="utf-8"?>
<Properties xmlns="http://schemas.openxmlformats.org/officeDocument/2006/extended-properties" xmlns:vt="http://schemas.openxmlformats.org/officeDocument/2006/docPropsVTypes">
  <Template/>
  <TotalTime>100</TotalTime>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Ficha 1. RESUMEN ERRP</vt:lpstr>
      <vt:lpstr>Ficha 2. DATOS ACTUACIONES RHB</vt:lpstr>
      <vt:lpstr>Ficha 3. URB Y OFI COSTE SUBV</vt:lpstr>
      <vt:lpstr>Ficha 4. ESTIMACIÓN SUBV</vt:lpstr>
      <vt:lpstr>'Ficha 1. RESUMEN ERRP'!Área_de_impresión</vt:lpstr>
      <vt:lpstr>'Ficha 2. DATOS ACTUACIONES RHB'!Área_de_impresión</vt:lpstr>
      <vt:lpstr>'Ficha 3. URB Y OFI COSTE SUBV'!Área_de_impresión</vt:lpstr>
      <vt:lpstr>'Ficha 4. ESTIMACIÓN SUBV'!Área_de_impresión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SALCEDO CASTILLO, ENRIQUE</dc:creator>
  <dc:description/>
  <cp:lastModifiedBy>HEDO RUIZ, LAURA</cp:lastModifiedBy>
  <cp:revision>16</cp:revision>
  <cp:lastPrinted>2022-06-01T11:39:19Z</cp:lastPrinted>
  <dcterms:created xsi:type="dcterms:W3CDTF">2020-10-27T12:23:43Z</dcterms:created>
  <dcterms:modified xsi:type="dcterms:W3CDTF">2022-06-07T06:39:59Z</dcterms:modified>
  <dc:language>es-ES</dc:language>
</cp:coreProperties>
</file>